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90" windowWidth="12240" windowHeight="9240"/>
  </bookViews>
  <sheets>
    <sheet name="רשימת צרכים לפי יישוב" sheetId="1" r:id="rId1"/>
  </sheets>
  <calcPr calcId="145621"/>
</workbook>
</file>

<file path=xl/calcChain.xml><?xml version="1.0" encoding="utf-8"?>
<calcChain xmlns="http://schemas.openxmlformats.org/spreadsheetml/2006/main">
  <c r="F187" i="1" l="1"/>
  <c r="E187" i="1"/>
  <c r="D187" i="1"/>
  <c r="B187" i="1"/>
  <c r="L186" i="1"/>
  <c r="O186" i="1" s="1"/>
  <c r="K186" i="1"/>
  <c r="G186" i="1"/>
  <c r="J186" i="1" s="1"/>
  <c r="L185" i="1"/>
  <c r="K185" i="1"/>
  <c r="O185" i="1" s="1"/>
  <c r="J185" i="1"/>
  <c r="N185" i="1" s="1"/>
  <c r="L184" i="1"/>
  <c r="K184" i="1"/>
  <c r="J184" i="1"/>
  <c r="N184" i="1" s="1"/>
  <c r="L183" i="1"/>
  <c r="K183" i="1"/>
  <c r="O183" i="1" s="1"/>
  <c r="J183" i="1"/>
  <c r="N183" i="1" s="1"/>
  <c r="K182" i="1"/>
  <c r="J182" i="1"/>
  <c r="N182" i="1" s="1"/>
  <c r="I182" i="1"/>
  <c r="L182" i="1" s="1"/>
  <c r="L181" i="1"/>
  <c r="K181" i="1"/>
  <c r="J181" i="1"/>
  <c r="N181" i="1" s="1"/>
  <c r="K180" i="1"/>
  <c r="J180" i="1"/>
  <c r="M180" i="1" s="1"/>
  <c r="I180" i="1"/>
  <c r="L180" i="1" s="1"/>
  <c r="L179" i="1"/>
  <c r="O179" i="1" s="1"/>
  <c r="K179" i="1"/>
  <c r="J179" i="1"/>
  <c r="M179" i="1" s="1"/>
  <c r="L178" i="1"/>
  <c r="K178" i="1"/>
  <c r="J178" i="1"/>
  <c r="N178" i="1" s="1"/>
  <c r="L177" i="1"/>
  <c r="O177" i="1" s="1"/>
  <c r="K177" i="1"/>
  <c r="J177" i="1"/>
  <c r="M177" i="1" s="1"/>
  <c r="L176" i="1"/>
  <c r="K176" i="1"/>
  <c r="J176" i="1"/>
  <c r="N176" i="1" s="1"/>
  <c r="L175" i="1"/>
  <c r="O175" i="1" s="1"/>
  <c r="K175" i="1"/>
  <c r="J175" i="1"/>
  <c r="M175" i="1" s="1"/>
  <c r="L174" i="1"/>
  <c r="K174" i="1"/>
  <c r="J174" i="1"/>
  <c r="N174" i="1" s="1"/>
  <c r="L173" i="1"/>
  <c r="O173" i="1" s="1"/>
  <c r="K173" i="1"/>
  <c r="J173" i="1"/>
  <c r="M173" i="1" s="1"/>
  <c r="L172" i="1"/>
  <c r="K172" i="1"/>
  <c r="J172" i="1"/>
  <c r="N172" i="1" s="1"/>
  <c r="L171" i="1"/>
  <c r="K171" i="1"/>
  <c r="O171" i="1" s="1"/>
  <c r="J171" i="1"/>
  <c r="M171" i="1" s="1"/>
  <c r="K170" i="1"/>
  <c r="J170" i="1"/>
  <c r="N170" i="1" s="1"/>
  <c r="I170" i="1"/>
  <c r="L170" i="1" s="1"/>
  <c r="L169" i="1"/>
  <c r="K169" i="1"/>
  <c r="J169" i="1"/>
  <c r="N169" i="1" s="1"/>
  <c r="G169" i="1"/>
  <c r="L168" i="1"/>
  <c r="K168" i="1"/>
  <c r="J168" i="1"/>
  <c r="N168" i="1" s="1"/>
  <c r="L167" i="1"/>
  <c r="K167" i="1"/>
  <c r="O167" i="1" s="1"/>
  <c r="J167" i="1"/>
  <c r="N167" i="1" s="1"/>
  <c r="K166" i="1"/>
  <c r="J166" i="1"/>
  <c r="N166" i="1" s="1"/>
  <c r="I166" i="1"/>
  <c r="L166" i="1" s="1"/>
  <c r="L165" i="1"/>
  <c r="K165" i="1"/>
  <c r="J165" i="1"/>
  <c r="N165" i="1" s="1"/>
  <c r="L164" i="1"/>
  <c r="K164" i="1"/>
  <c r="O164" i="1" s="1"/>
  <c r="J164" i="1"/>
  <c r="N164" i="1" s="1"/>
  <c r="L163" i="1"/>
  <c r="K163" i="1"/>
  <c r="J163" i="1"/>
  <c r="N163" i="1" s="1"/>
  <c r="L162" i="1"/>
  <c r="K162" i="1"/>
  <c r="O162" i="1" s="1"/>
  <c r="J162" i="1"/>
  <c r="N162" i="1" s="1"/>
  <c r="L161" i="1"/>
  <c r="K161" i="1"/>
  <c r="J161" i="1"/>
  <c r="N161" i="1" s="1"/>
  <c r="L160" i="1"/>
  <c r="K160" i="1"/>
  <c r="O160" i="1" s="1"/>
  <c r="J160" i="1"/>
  <c r="N160" i="1" s="1"/>
  <c r="L159" i="1"/>
  <c r="K159" i="1"/>
  <c r="I159" i="1"/>
  <c r="G159" i="1"/>
  <c r="J159" i="1" s="1"/>
  <c r="L158" i="1"/>
  <c r="K158" i="1"/>
  <c r="O158" i="1" s="1"/>
  <c r="G158" i="1"/>
  <c r="J158" i="1" s="1"/>
  <c r="L157" i="1"/>
  <c r="K157" i="1"/>
  <c r="O157" i="1" s="1"/>
  <c r="J157" i="1"/>
  <c r="N157" i="1" s="1"/>
  <c r="L156" i="1"/>
  <c r="K156" i="1"/>
  <c r="J156" i="1"/>
  <c r="N156" i="1" s="1"/>
  <c r="K155" i="1"/>
  <c r="M155" i="1" s="1"/>
  <c r="J155" i="1"/>
  <c r="N155" i="1" s="1"/>
  <c r="I155" i="1"/>
  <c r="L155" i="1" s="1"/>
  <c r="L154" i="1"/>
  <c r="K154" i="1"/>
  <c r="O154" i="1" s="1"/>
  <c r="J154" i="1"/>
  <c r="N154" i="1" s="1"/>
  <c r="L153" i="1"/>
  <c r="K153" i="1"/>
  <c r="J153" i="1"/>
  <c r="N153" i="1" s="1"/>
  <c r="K152" i="1"/>
  <c r="M152" i="1" s="1"/>
  <c r="J152" i="1"/>
  <c r="N152" i="1" s="1"/>
  <c r="I152" i="1"/>
  <c r="L152" i="1" s="1"/>
  <c r="L151" i="1"/>
  <c r="K151" i="1"/>
  <c r="O151" i="1" s="1"/>
  <c r="J151" i="1"/>
  <c r="N151" i="1" s="1"/>
  <c r="L150" i="1"/>
  <c r="K150" i="1"/>
  <c r="J150" i="1"/>
  <c r="M150" i="1" s="1"/>
  <c r="L149" i="1"/>
  <c r="K149" i="1"/>
  <c r="O149" i="1" s="1"/>
  <c r="J149" i="1"/>
  <c r="K148" i="1"/>
  <c r="M148" i="1" s="1"/>
  <c r="J148" i="1"/>
  <c r="N148" i="1" s="1"/>
  <c r="I148" i="1"/>
  <c r="L148" i="1" s="1"/>
  <c r="L147" i="1"/>
  <c r="K147" i="1"/>
  <c r="O147" i="1" s="1"/>
  <c r="J147" i="1"/>
  <c r="N147" i="1" s="1"/>
  <c r="L146" i="1"/>
  <c r="O146" i="1" s="1"/>
  <c r="K146" i="1"/>
  <c r="J146" i="1"/>
  <c r="M146" i="1" s="1"/>
  <c r="L145" i="1"/>
  <c r="K145" i="1"/>
  <c r="O145" i="1" s="1"/>
  <c r="J145" i="1"/>
  <c r="N145" i="1" s="1"/>
  <c r="L144" i="1"/>
  <c r="O144" i="1" s="1"/>
  <c r="K144" i="1"/>
  <c r="J144" i="1"/>
  <c r="M144" i="1" s="1"/>
  <c r="K143" i="1"/>
  <c r="M143" i="1" s="1"/>
  <c r="J143" i="1"/>
  <c r="N143" i="1" s="1"/>
  <c r="I143" i="1"/>
  <c r="L143" i="1" s="1"/>
  <c r="K142" i="1"/>
  <c r="I142" i="1"/>
  <c r="L142" i="1" s="1"/>
  <c r="L141" i="1"/>
  <c r="O141" i="1" s="1"/>
  <c r="K141" i="1"/>
  <c r="J141" i="1"/>
  <c r="M141" i="1" s="1"/>
  <c r="L140" i="1"/>
  <c r="K140" i="1"/>
  <c r="O140" i="1" s="1"/>
  <c r="J140" i="1"/>
  <c r="N140" i="1" s="1"/>
  <c r="L139" i="1"/>
  <c r="O139" i="1" s="1"/>
  <c r="K139" i="1"/>
  <c r="J139" i="1"/>
  <c r="M139" i="1" s="1"/>
  <c r="L138" i="1"/>
  <c r="K138" i="1"/>
  <c r="O138" i="1" s="1"/>
  <c r="G138" i="1"/>
  <c r="J138" i="1" s="1"/>
  <c r="L137" i="1"/>
  <c r="K137" i="1"/>
  <c r="O137" i="1" s="1"/>
  <c r="G137" i="1"/>
  <c r="J137" i="1" s="1"/>
  <c r="L136" i="1"/>
  <c r="K136" i="1"/>
  <c r="O136" i="1" s="1"/>
  <c r="G136" i="1"/>
  <c r="J136" i="1" s="1"/>
  <c r="L135" i="1"/>
  <c r="K135" i="1"/>
  <c r="O135" i="1" s="1"/>
  <c r="J135" i="1"/>
  <c r="N135" i="1" s="1"/>
  <c r="L134" i="1"/>
  <c r="O134" i="1" s="1"/>
  <c r="K134" i="1"/>
  <c r="J134" i="1"/>
  <c r="M134" i="1" s="1"/>
  <c r="I134" i="1"/>
  <c r="L133" i="1"/>
  <c r="O133" i="1" s="1"/>
  <c r="K133" i="1"/>
  <c r="J133" i="1"/>
  <c r="M133" i="1" s="1"/>
  <c r="L132" i="1"/>
  <c r="K132" i="1"/>
  <c r="O132" i="1" s="1"/>
  <c r="J132" i="1"/>
  <c r="N132" i="1" s="1"/>
  <c r="L131" i="1"/>
  <c r="O131" i="1" s="1"/>
  <c r="K131" i="1"/>
  <c r="J131" i="1"/>
  <c r="M131" i="1" s="1"/>
  <c r="L130" i="1"/>
  <c r="K130" i="1"/>
  <c r="O130" i="1" s="1"/>
  <c r="J130" i="1"/>
  <c r="N130" i="1" s="1"/>
  <c r="L129" i="1"/>
  <c r="O129" i="1" s="1"/>
  <c r="K129" i="1"/>
  <c r="J129" i="1"/>
  <c r="M129" i="1" s="1"/>
  <c r="K128" i="1"/>
  <c r="M128" i="1" s="1"/>
  <c r="J128" i="1"/>
  <c r="N128" i="1" s="1"/>
  <c r="I128" i="1"/>
  <c r="L128" i="1" s="1"/>
  <c r="L127" i="1"/>
  <c r="K127" i="1"/>
  <c r="O127" i="1" s="1"/>
  <c r="G127" i="1"/>
  <c r="J127" i="1" s="1"/>
  <c r="K126" i="1"/>
  <c r="I126" i="1"/>
  <c r="L126" i="1" s="1"/>
  <c r="L125" i="1"/>
  <c r="O125" i="1" s="1"/>
  <c r="K125" i="1"/>
  <c r="I125" i="1"/>
  <c r="G125" i="1"/>
  <c r="J125" i="1" s="1"/>
  <c r="M124" i="1"/>
  <c r="K124" i="1"/>
  <c r="J124" i="1"/>
  <c r="N124" i="1" s="1"/>
  <c r="I124" i="1"/>
  <c r="L124" i="1" s="1"/>
  <c r="O123" i="1"/>
  <c r="L123" i="1"/>
  <c r="K123" i="1"/>
  <c r="M123" i="1" s="1"/>
  <c r="J123" i="1"/>
  <c r="N123" i="1" s="1"/>
  <c r="L122" i="1"/>
  <c r="O122" i="1" s="1"/>
  <c r="K122" i="1"/>
  <c r="J122" i="1"/>
  <c r="M122" i="1" s="1"/>
  <c r="K121" i="1"/>
  <c r="M121" i="1" s="1"/>
  <c r="J121" i="1"/>
  <c r="N121" i="1" s="1"/>
  <c r="I121" i="1"/>
  <c r="L121" i="1" s="1"/>
  <c r="L120" i="1"/>
  <c r="K120" i="1"/>
  <c r="O120" i="1" s="1"/>
  <c r="J120" i="1"/>
  <c r="N120" i="1" s="1"/>
  <c r="L119" i="1"/>
  <c r="O119" i="1" s="1"/>
  <c r="K119" i="1"/>
  <c r="J119" i="1"/>
  <c r="M119" i="1" s="1"/>
  <c r="K118" i="1"/>
  <c r="M118" i="1" s="1"/>
  <c r="J118" i="1"/>
  <c r="N118" i="1" s="1"/>
  <c r="I118" i="1"/>
  <c r="L118" i="1" s="1"/>
  <c r="L117" i="1"/>
  <c r="K117" i="1"/>
  <c r="O117" i="1" s="1"/>
  <c r="J117" i="1"/>
  <c r="N117" i="1" s="1"/>
  <c r="L116" i="1"/>
  <c r="O116" i="1" s="1"/>
  <c r="K116" i="1"/>
  <c r="J116" i="1"/>
  <c r="M116" i="1" s="1"/>
  <c r="L115" i="1"/>
  <c r="K115" i="1"/>
  <c r="O115" i="1" s="1"/>
  <c r="J115" i="1"/>
  <c r="N115" i="1" s="1"/>
  <c r="L114" i="1"/>
  <c r="O114" i="1" s="1"/>
  <c r="K114" i="1"/>
  <c r="J114" i="1"/>
  <c r="M114" i="1" s="1"/>
  <c r="L113" i="1"/>
  <c r="K113" i="1"/>
  <c r="O113" i="1" s="1"/>
  <c r="J113" i="1"/>
  <c r="N113" i="1" s="1"/>
  <c r="L112" i="1"/>
  <c r="O112" i="1" s="1"/>
  <c r="K112" i="1"/>
  <c r="J112" i="1"/>
  <c r="M112" i="1" s="1"/>
  <c r="I112" i="1"/>
  <c r="L111" i="1"/>
  <c r="O111" i="1" s="1"/>
  <c r="K111" i="1"/>
  <c r="J111" i="1"/>
  <c r="M111" i="1" s="1"/>
  <c r="L110" i="1"/>
  <c r="K110" i="1"/>
  <c r="O110" i="1" s="1"/>
  <c r="J110" i="1"/>
  <c r="N110" i="1" s="1"/>
  <c r="L109" i="1"/>
  <c r="O109" i="1" s="1"/>
  <c r="K109" i="1"/>
  <c r="J109" i="1"/>
  <c r="M109" i="1" s="1"/>
  <c r="L108" i="1"/>
  <c r="K108" i="1"/>
  <c r="O108" i="1" s="1"/>
  <c r="J108" i="1"/>
  <c r="N108" i="1" s="1"/>
  <c r="L107" i="1"/>
  <c r="O107" i="1" s="1"/>
  <c r="K107" i="1"/>
  <c r="J107" i="1"/>
  <c r="M107" i="1" s="1"/>
  <c r="I107" i="1"/>
  <c r="L106" i="1"/>
  <c r="O106" i="1" s="1"/>
  <c r="K106" i="1"/>
  <c r="J106" i="1"/>
  <c r="M106" i="1" s="1"/>
  <c r="L105" i="1"/>
  <c r="K105" i="1"/>
  <c r="O105" i="1" s="1"/>
  <c r="J105" i="1"/>
  <c r="N105" i="1" s="1"/>
  <c r="L104" i="1"/>
  <c r="O104" i="1" s="1"/>
  <c r="K104" i="1"/>
  <c r="J104" i="1"/>
  <c r="M104" i="1" s="1"/>
  <c r="L103" i="1"/>
  <c r="K103" i="1"/>
  <c r="O103" i="1" s="1"/>
  <c r="J103" i="1"/>
  <c r="N103" i="1" s="1"/>
  <c r="L102" i="1"/>
  <c r="O102" i="1" s="1"/>
  <c r="K102" i="1"/>
  <c r="J102" i="1"/>
  <c r="M102" i="1" s="1"/>
  <c r="L101" i="1"/>
  <c r="K101" i="1"/>
  <c r="O101" i="1" s="1"/>
  <c r="J101" i="1"/>
  <c r="N101" i="1" s="1"/>
  <c r="L100" i="1"/>
  <c r="O100" i="1" s="1"/>
  <c r="K100" i="1"/>
  <c r="J100" i="1"/>
  <c r="M100" i="1" s="1"/>
  <c r="K99" i="1"/>
  <c r="I99" i="1"/>
  <c r="L99" i="1" s="1"/>
  <c r="L98" i="1"/>
  <c r="O98" i="1" s="1"/>
  <c r="K98" i="1"/>
  <c r="J98" i="1"/>
  <c r="M98" i="1" s="1"/>
  <c r="I98" i="1"/>
  <c r="L97" i="1"/>
  <c r="O97" i="1" s="1"/>
  <c r="K97" i="1"/>
  <c r="I97" i="1"/>
  <c r="G97" i="1"/>
  <c r="J97" i="1" s="1"/>
  <c r="L96" i="1"/>
  <c r="K96" i="1"/>
  <c r="O96" i="1" s="1"/>
  <c r="G96" i="1"/>
  <c r="J96" i="1" s="1"/>
  <c r="K95" i="1"/>
  <c r="I95" i="1"/>
  <c r="L95" i="1" s="1"/>
  <c r="L94" i="1"/>
  <c r="O94" i="1" s="1"/>
  <c r="K94" i="1"/>
  <c r="J94" i="1"/>
  <c r="M94" i="1" s="1"/>
  <c r="K93" i="1"/>
  <c r="M93" i="1" s="1"/>
  <c r="J93" i="1"/>
  <c r="N93" i="1" s="1"/>
  <c r="I93" i="1"/>
  <c r="L93" i="1" s="1"/>
  <c r="L92" i="1"/>
  <c r="K92" i="1"/>
  <c r="O92" i="1" s="1"/>
  <c r="J92" i="1"/>
  <c r="N92" i="1" s="1"/>
  <c r="L91" i="1"/>
  <c r="O91" i="1" s="1"/>
  <c r="K91" i="1"/>
  <c r="J91" i="1"/>
  <c r="M91" i="1" s="1"/>
  <c r="I91" i="1"/>
  <c r="L90" i="1"/>
  <c r="O90" i="1" s="1"/>
  <c r="K90" i="1"/>
  <c r="J90" i="1"/>
  <c r="M90" i="1" s="1"/>
  <c r="L89" i="1"/>
  <c r="K89" i="1"/>
  <c r="O89" i="1" s="1"/>
  <c r="J89" i="1"/>
  <c r="N89" i="1" s="1"/>
  <c r="L88" i="1"/>
  <c r="O88" i="1" s="1"/>
  <c r="K88" i="1"/>
  <c r="J88" i="1"/>
  <c r="M88" i="1" s="1"/>
  <c r="L87" i="1"/>
  <c r="K87" i="1"/>
  <c r="O87" i="1" s="1"/>
  <c r="J87" i="1"/>
  <c r="N87" i="1" s="1"/>
  <c r="L86" i="1"/>
  <c r="O86" i="1" s="1"/>
  <c r="K86" i="1"/>
  <c r="J86" i="1"/>
  <c r="M86" i="1" s="1"/>
  <c r="L85" i="1"/>
  <c r="K85" i="1"/>
  <c r="O85" i="1" s="1"/>
  <c r="J85" i="1"/>
  <c r="N85" i="1" s="1"/>
  <c r="L84" i="1"/>
  <c r="O84" i="1" s="1"/>
  <c r="K84" i="1"/>
  <c r="J84" i="1"/>
  <c r="M84" i="1" s="1"/>
  <c r="L83" i="1"/>
  <c r="K83" i="1"/>
  <c r="O83" i="1" s="1"/>
  <c r="J83" i="1"/>
  <c r="N83" i="1" s="1"/>
  <c r="L82" i="1"/>
  <c r="O82" i="1" s="1"/>
  <c r="K82" i="1"/>
  <c r="J82" i="1"/>
  <c r="M82" i="1" s="1"/>
  <c r="L81" i="1"/>
  <c r="K81" i="1"/>
  <c r="O81" i="1" s="1"/>
  <c r="J81" i="1"/>
  <c r="N81" i="1" s="1"/>
  <c r="L80" i="1"/>
  <c r="O80" i="1" s="1"/>
  <c r="K80" i="1"/>
  <c r="J80" i="1"/>
  <c r="M80" i="1" s="1"/>
  <c r="G80" i="1"/>
  <c r="L79" i="1"/>
  <c r="O79" i="1" s="1"/>
  <c r="K79" i="1"/>
  <c r="I79" i="1"/>
  <c r="G79" i="1"/>
  <c r="J79" i="1" s="1"/>
  <c r="L78" i="1"/>
  <c r="K78" i="1"/>
  <c r="O78" i="1" s="1"/>
  <c r="J78" i="1"/>
  <c r="N78" i="1" s="1"/>
  <c r="L77" i="1"/>
  <c r="O77" i="1" s="1"/>
  <c r="K77" i="1"/>
  <c r="J77" i="1"/>
  <c r="M77" i="1" s="1"/>
  <c r="L76" i="1"/>
  <c r="K76" i="1"/>
  <c r="O76" i="1" s="1"/>
  <c r="J76" i="1"/>
  <c r="N76" i="1" s="1"/>
  <c r="L75" i="1"/>
  <c r="O75" i="1" s="1"/>
  <c r="K75" i="1"/>
  <c r="J75" i="1"/>
  <c r="M75" i="1" s="1"/>
  <c r="K74" i="1"/>
  <c r="M74" i="1" s="1"/>
  <c r="J74" i="1"/>
  <c r="N74" i="1" s="1"/>
  <c r="I74" i="1"/>
  <c r="L74" i="1" s="1"/>
  <c r="K73" i="1"/>
  <c r="M73" i="1" s="1"/>
  <c r="J73" i="1"/>
  <c r="N73" i="1" s="1"/>
  <c r="I73" i="1"/>
  <c r="L73" i="1" s="1"/>
  <c r="L72" i="1"/>
  <c r="K72" i="1"/>
  <c r="O72" i="1" s="1"/>
  <c r="J72" i="1"/>
  <c r="N72" i="1" s="1"/>
  <c r="L71" i="1"/>
  <c r="O71" i="1" s="1"/>
  <c r="K71" i="1"/>
  <c r="J71" i="1"/>
  <c r="M71" i="1" s="1"/>
  <c r="K70" i="1"/>
  <c r="I70" i="1"/>
  <c r="L70" i="1" s="1"/>
  <c r="L69" i="1"/>
  <c r="O69" i="1" s="1"/>
  <c r="K69" i="1"/>
  <c r="J69" i="1"/>
  <c r="M69" i="1" s="1"/>
  <c r="L68" i="1"/>
  <c r="K68" i="1"/>
  <c r="O68" i="1" s="1"/>
  <c r="J68" i="1"/>
  <c r="N68" i="1" s="1"/>
  <c r="L67" i="1"/>
  <c r="O67" i="1" s="1"/>
  <c r="K67" i="1"/>
  <c r="J67" i="1"/>
  <c r="M67" i="1" s="1"/>
  <c r="L66" i="1"/>
  <c r="K66" i="1"/>
  <c r="O66" i="1" s="1"/>
  <c r="J66" i="1"/>
  <c r="N66" i="1" s="1"/>
  <c r="L65" i="1"/>
  <c r="O65" i="1" s="1"/>
  <c r="K65" i="1"/>
  <c r="J65" i="1"/>
  <c r="M65" i="1" s="1"/>
  <c r="L64" i="1"/>
  <c r="K64" i="1"/>
  <c r="O64" i="1" s="1"/>
  <c r="J64" i="1"/>
  <c r="N64" i="1" s="1"/>
  <c r="L63" i="1"/>
  <c r="O63" i="1" s="1"/>
  <c r="K63" i="1"/>
  <c r="J63" i="1"/>
  <c r="M63" i="1" s="1"/>
  <c r="L62" i="1"/>
  <c r="K62" i="1"/>
  <c r="O62" i="1" s="1"/>
  <c r="J62" i="1"/>
  <c r="N62" i="1" s="1"/>
  <c r="L61" i="1"/>
  <c r="O61" i="1" s="1"/>
  <c r="K61" i="1"/>
  <c r="J61" i="1"/>
  <c r="M61" i="1" s="1"/>
  <c r="L60" i="1"/>
  <c r="K60" i="1"/>
  <c r="O60" i="1" s="1"/>
  <c r="J60" i="1"/>
  <c r="N60" i="1" s="1"/>
  <c r="L59" i="1"/>
  <c r="O59" i="1" s="1"/>
  <c r="K59" i="1"/>
  <c r="J59" i="1"/>
  <c r="M59" i="1" s="1"/>
  <c r="L58" i="1"/>
  <c r="K58" i="1"/>
  <c r="O58" i="1" s="1"/>
  <c r="J58" i="1"/>
  <c r="N58" i="1" s="1"/>
  <c r="L57" i="1"/>
  <c r="O57" i="1" s="1"/>
  <c r="K57" i="1"/>
  <c r="J57" i="1"/>
  <c r="M57" i="1" s="1"/>
  <c r="L56" i="1"/>
  <c r="K56" i="1"/>
  <c r="O56" i="1" s="1"/>
  <c r="J56" i="1"/>
  <c r="N56" i="1" s="1"/>
  <c r="L55" i="1"/>
  <c r="O55" i="1" s="1"/>
  <c r="K55" i="1"/>
  <c r="J55" i="1"/>
  <c r="M55" i="1" s="1"/>
  <c r="G55" i="1"/>
  <c r="L54" i="1"/>
  <c r="O54" i="1" s="1"/>
  <c r="K54" i="1"/>
  <c r="J54" i="1"/>
  <c r="M54" i="1" s="1"/>
  <c r="L53" i="1"/>
  <c r="K53" i="1"/>
  <c r="O53" i="1" s="1"/>
  <c r="J53" i="1"/>
  <c r="L52" i="1"/>
  <c r="O52" i="1" s="1"/>
  <c r="K52" i="1"/>
  <c r="J52" i="1"/>
  <c r="M52" i="1" s="1"/>
  <c r="I52" i="1"/>
  <c r="L51" i="1"/>
  <c r="O51" i="1" s="1"/>
  <c r="K51" i="1"/>
  <c r="J51" i="1"/>
  <c r="M51" i="1" s="1"/>
  <c r="L50" i="1"/>
  <c r="K50" i="1"/>
  <c r="O50" i="1" s="1"/>
  <c r="G50" i="1"/>
  <c r="J50" i="1" s="1"/>
  <c r="L49" i="1"/>
  <c r="O49" i="1" s="1"/>
  <c r="K49" i="1"/>
  <c r="J49" i="1"/>
  <c r="M49" i="1" s="1"/>
  <c r="L48" i="1"/>
  <c r="K48" i="1"/>
  <c r="O48" i="1" s="1"/>
  <c r="J48" i="1"/>
  <c r="N48" i="1" s="1"/>
  <c r="L47" i="1"/>
  <c r="O47" i="1" s="1"/>
  <c r="K47" i="1"/>
  <c r="J47" i="1"/>
  <c r="M47" i="1" s="1"/>
  <c r="L46" i="1"/>
  <c r="K46" i="1"/>
  <c r="O46" i="1" s="1"/>
  <c r="G46" i="1"/>
  <c r="J46" i="1" s="1"/>
  <c r="L45" i="1"/>
  <c r="K45" i="1"/>
  <c r="O45" i="1" s="1"/>
  <c r="G45" i="1"/>
  <c r="J45" i="1" s="1"/>
  <c r="L44" i="1"/>
  <c r="K44" i="1"/>
  <c r="O44" i="1" s="1"/>
  <c r="J44" i="1"/>
  <c r="N44" i="1" s="1"/>
  <c r="L43" i="1"/>
  <c r="O43" i="1" s="1"/>
  <c r="K43" i="1"/>
  <c r="J43" i="1"/>
  <c r="M43" i="1" s="1"/>
  <c r="L42" i="1"/>
  <c r="K42" i="1"/>
  <c r="O42" i="1" s="1"/>
  <c r="J42" i="1"/>
  <c r="N42" i="1" s="1"/>
  <c r="L41" i="1"/>
  <c r="O41" i="1" s="1"/>
  <c r="K41" i="1"/>
  <c r="J41" i="1"/>
  <c r="M41" i="1" s="1"/>
  <c r="G41" i="1"/>
  <c r="L40" i="1"/>
  <c r="O40" i="1" s="1"/>
  <c r="K40" i="1"/>
  <c r="I40" i="1"/>
  <c r="G40" i="1"/>
  <c r="J40" i="1" s="1"/>
  <c r="L39" i="1"/>
  <c r="K39" i="1"/>
  <c r="O39" i="1" s="1"/>
  <c r="J39" i="1"/>
  <c r="N39" i="1" s="1"/>
  <c r="L38" i="1"/>
  <c r="O38" i="1" s="1"/>
  <c r="K38" i="1"/>
  <c r="J38" i="1"/>
  <c r="M38" i="1" s="1"/>
  <c r="K37" i="1"/>
  <c r="M37" i="1" s="1"/>
  <c r="J37" i="1"/>
  <c r="N37" i="1" s="1"/>
  <c r="I37" i="1"/>
  <c r="L37" i="1" s="1"/>
  <c r="L36" i="1"/>
  <c r="K36" i="1"/>
  <c r="O36" i="1" s="1"/>
  <c r="J36" i="1"/>
  <c r="N36" i="1" s="1"/>
  <c r="L35" i="1"/>
  <c r="O35" i="1" s="1"/>
  <c r="K35" i="1"/>
  <c r="J35" i="1"/>
  <c r="M35" i="1" s="1"/>
  <c r="L34" i="1"/>
  <c r="K34" i="1"/>
  <c r="O34" i="1" s="1"/>
  <c r="J34" i="1"/>
  <c r="N34" i="1" s="1"/>
  <c r="L33" i="1"/>
  <c r="O33" i="1" s="1"/>
  <c r="K33" i="1"/>
  <c r="J33" i="1"/>
  <c r="M33" i="1" s="1"/>
  <c r="K32" i="1"/>
  <c r="M32" i="1" s="1"/>
  <c r="J32" i="1"/>
  <c r="N32" i="1" s="1"/>
  <c r="I32" i="1"/>
  <c r="L32" i="1" s="1"/>
  <c r="L31" i="1"/>
  <c r="K31" i="1"/>
  <c r="O31" i="1" s="1"/>
  <c r="J31" i="1"/>
  <c r="N31" i="1" s="1"/>
  <c r="L30" i="1"/>
  <c r="O30" i="1" s="1"/>
  <c r="K30" i="1"/>
  <c r="J30" i="1"/>
  <c r="M30" i="1" s="1"/>
  <c r="I30" i="1"/>
  <c r="L29" i="1"/>
  <c r="O29" i="1" s="1"/>
  <c r="K29" i="1"/>
  <c r="J29" i="1"/>
  <c r="M29" i="1" s="1"/>
  <c r="L28" i="1"/>
  <c r="K28" i="1"/>
  <c r="O28" i="1" s="1"/>
  <c r="J28" i="1"/>
  <c r="N28" i="1" s="1"/>
  <c r="L27" i="1"/>
  <c r="O27" i="1" s="1"/>
  <c r="K27" i="1"/>
  <c r="J27" i="1"/>
  <c r="M27" i="1" s="1"/>
  <c r="L26" i="1"/>
  <c r="K26" i="1"/>
  <c r="O26" i="1" s="1"/>
  <c r="G26" i="1"/>
  <c r="J26" i="1" s="1"/>
  <c r="K25" i="1"/>
  <c r="I25" i="1"/>
  <c r="L25" i="1" s="1"/>
  <c r="L24" i="1"/>
  <c r="O24" i="1" s="1"/>
  <c r="K24" i="1"/>
  <c r="J24" i="1"/>
  <c r="M24" i="1" s="1"/>
  <c r="L23" i="1"/>
  <c r="K23" i="1"/>
  <c r="O23" i="1" s="1"/>
  <c r="J23" i="1"/>
  <c r="N23" i="1" s="1"/>
  <c r="L22" i="1"/>
  <c r="O22" i="1" s="1"/>
  <c r="K22" i="1"/>
  <c r="J22" i="1"/>
  <c r="M22" i="1" s="1"/>
  <c r="L21" i="1"/>
  <c r="K21" i="1"/>
  <c r="O21" i="1" s="1"/>
  <c r="J21" i="1"/>
  <c r="N21" i="1" s="1"/>
  <c r="L20" i="1"/>
  <c r="O20" i="1" s="1"/>
  <c r="K20" i="1"/>
  <c r="J20" i="1"/>
  <c r="M20" i="1" s="1"/>
  <c r="L19" i="1"/>
  <c r="K19" i="1"/>
  <c r="O19" i="1" s="1"/>
  <c r="J19" i="1"/>
  <c r="N19" i="1" s="1"/>
  <c r="L18" i="1"/>
  <c r="O18" i="1" s="1"/>
  <c r="K18" i="1"/>
  <c r="J18" i="1"/>
  <c r="M18" i="1" s="1"/>
  <c r="I18" i="1"/>
  <c r="L17" i="1"/>
  <c r="O17" i="1" s="1"/>
  <c r="K17" i="1"/>
  <c r="J17" i="1"/>
  <c r="M17" i="1" s="1"/>
  <c r="L16" i="1"/>
  <c r="K16" i="1"/>
  <c r="O16" i="1" s="1"/>
  <c r="J16" i="1"/>
  <c r="N16" i="1" s="1"/>
  <c r="L15" i="1"/>
  <c r="O15" i="1" s="1"/>
  <c r="K15" i="1"/>
  <c r="J15" i="1"/>
  <c r="M15" i="1" s="1"/>
  <c r="L14" i="1"/>
  <c r="K14" i="1"/>
  <c r="O14" i="1" s="1"/>
  <c r="G14" i="1"/>
  <c r="J14" i="1" s="1"/>
  <c r="L13" i="1"/>
  <c r="K13" i="1"/>
  <c r="O13" i="1" s="1"/>
  <c r="G13" i="1"/>
  <c r="J13" i="1" s="1"/>
  <c r="L12" i="1"/>
  <c r="K12" i="1"/>
  <c r="O12" i="1" s="1"/>
  <c r="G12" i="1"/>
  <c r="J12" i="1" s="1"/>
  <c r="L11" i="1"/>
  <c r="K11" i="1"/>
  <c r="O11" i="1" s="1"/>
  <c r="G11" i="1"/>
  <c r="J11" i="1" s="1"/>
  <c r="L10" i="1"/>
  <c r="K10" i="1"/>
  <c r="O10" i="1" s="1"/>
  <c r="G10" i="1"/>
  <c r="J10" i="1" s="1"/>
  <c r="L9" i="1"/>
  <c r="K9" i="1"/>
  <c r="O9" i="1" s="1"/>
  <c r="G9" i="1"/>
  <c r="J9" i="1" s="1"/>
  <c r="L8" i="1"/>
  <c r="K8" i="1"/>
  <c r="O8" i="1" s="1"/>
  <c r="J8" i="1"/>
  <c r="N8" i="1" s="1"/>
  <c r="L7" i="1"/>
  <c r="O7" i="1" s="1"/>
  <c r="K7" i="1"/>
  <c r="J7" i="1"/>
  <c r="M7" i="1" s="1"/>
  <c r="L6" i="1"/>
  <c r="K6" i="1"/>
  <c r="O6" i="1" s="1"/>
  <c r="J6" i="1"/>
  <c r="N6" i="1" s="1"/>
  <c r="L5" i="1"/>
  <c r="K5" i="1"/>
  <c r="J5" i="1"/>
  <c r="I5" i="1"/>
  <c r="N10" i="1" l="1"/>
  <c r="M10" i="1"/>
  <c r="P10" i="1"/>
  <c r="N12" i="1"/>
  <c r="M12" i="1"/>
  <c r="P12" i="1"/>
  <c r="N14" i="1"/>
  <c r="M14" i="1"/>
  <c r="P14" i="1"/>
  <c r="O25" i="1"/>
  <c r="N26" i="1"/>
  <c r="M26" i="1"/>
  <c r="P26" i="1" s="1"/>
  <c r="P37" i="1"/>
  <c r="O37" i="1"/>
  <c r="N45" i="1"/>
  <c r="M45" i="1"/>
  <c r="P45" i="1" s="1"/>
  <c r="N9" i="1"/>
  <c r="M9" i="1"/>
  <c r="P9" i="1"/>
  <c r="N11" i="1"/>
  <c r="M11" i="1"/>
  <c r="P11" i="1" s="1"/>
  <c r="N13" i="1"/>
  <c r="M13" i="1"/>
  <c r="P13" i="1"/>
  <c r="P32" i="1"/>
  <c r="O32" i="1"/>
  <c r="M40" i="1"/>
  <c r="N40" i="1"/>
  <c r="N46" i="1"/>
  <c r="M46" i="1"/>
  <c r="P46" i="1" s="1"/>
  <c r="L187" i="1"/>
  <c r="N5" i="1"/>
  <c r="M6" i="1"/>
  <c r="P6" i="1" s="1"/>
  <c r="N7" i="1"/>
  <c r="P7" i="1"/>
  <c r="M8" i="1"/>
  <c r="P8" i="1" s="1"/>
  <c r="N15" i="1"/>
  <c r="P15" i="1"/>
  <c r="M16" i="1"/>
  <c r="P16" i="1" s="1"/>
  <c r="N17" i="1"/>
  <c r="P17" i="1"/>
  <c r="N18" i="1"/>
  <c r="P18" i="1"/>
  <c r="M19" i="1"/>
  <c r="P19" i="1" s="1"/>
  <c r="N20" i="1"/>
  <c r="P20" i="1"/>
  <c r="M21" i="1"/>
  <c r="P21" i="1" s="1"/>
  <c r="N22" i="1"/>
  <c r="P22" i="1"/>
  <c r="M23" i="1"/>
  <c r="P23" i="1" s="1"/>
  <c r="N24" i="1"/>
  <c r="P24" i="1"/>
  <c r="N27" i="1"/>
  <c r="P27" i="1"/>
  <c r="M28" i="1"/>
  <c r="P28" i="1" s="1"/>
  <c r="N29" i="1"/>
  <c r="P29" i="1"/>
  <c r="N30" i="1"/>
  <c r="P30" i="1"/>
  <c r="M31" i="1"/>
  <c r="P31" i="1" s="1"/>
  <c r="N33" i="1"/>
  <c r="P33" i="1"/>
  <c r="M34" i="1"/>
  <c r="P34" i="1" s="1"/>
  <c r="N35" i="1"/>
  <c r="P35" i="1"/>
  <c r="M36" i="1"/>
  <c r="P36" i="1" s="1"/>
  <c r="N38" i="1"/>
  <c r="P38" i="1"/>
  <c r="M39" i="1"/>
  <c r="P39" i="1" s="1"/>
  <c r="P40" i="1"/>
  <c r="N41" i="1"/>
  <c r="P41" i="1"/>
  <c r="M42" i="1"/>
  <c r="P42" i="1" s="1"/>
  <c r="N43" i="1"/>
  <c r="P43" i="1"/>
  <c r="M44" i="1"/>
  <c r="P44" i="1" s="1"/>
  <c r="N47" i="1"/>
  <c r="P47" i="1"/>
  <c r="M48" i="1"/>
  <c r="P48" i="1" s="1"/>
  <c r="N49" i="1"/>
  <c r="P49" i="1"/>
  <c r="M50" i="1"/>
  <c r="P51" i="1"/>
  <c r="P52" i="1"/>
  <c r="M53" i="1"/>
  <c r="P74" i="1"/>
  <c r="O74" i="1"/>
  <c r="P93" i="1"/>
  <c r="O93" i="1"/>
  <c r="O95" i="1"/>
  <c r="N96" i="1"/>
  <c r="M96" i="1"/>
  <c r="P96" i="1" s="1"/>
  <c r="P121" i="1"/>
  <c r="O121" i="1"/>
  <c r="K187" i="1"/>
  <c r="M5" i="1"/>
  <c r="O5" i="1"/>
  <c r="G25" i="1"/>
  <c r="J25" i="1" s="1"/>
  <c r="N50" i="1"/>
  <c r="P50" i="1"/>
  <c r="N51" i="1"/>
  <c r="N52" i="1"/>
  <c r="N53" i="1"/>
  <c r="P53" i="1"/>
  <c r="O70" i="1"/>
  <c r="P73" i="1"/>
  <c r="O73" i="1"/>
  <c r="M79" i="1"/>
  <c r="N79" i="1"/>
  <c r="M97" i="1"/>
  <c r="N97" i="1"/>
  <c r="O99" i="1"/>
  <c r="P118" i="1"/>
  <c r="O118" i="1"/>
  <c r="N54" i="1"/>
  <c r="P54" i="1"/>
  <c r="N55" i="1"/>
  <c r="P55" i="1"/>
  <c r="M56" i="1"/>
  <c r="P56" i="1" s="1"/>
  <c r="N57" i="1"/>
  <c r="P57" i="1"/>
  <c r="M58" i="1"/>
  <c r="P58" i="1" s="1"/>
  <c r="N59" i="1"/>
  <c r="P59" i="1"/>
  <c r="M60" i="1"/>
  <c r="P60" i="1" s="1"/>
  <c r="N61" i="1"/>
  <c r="P61" i="1"/>
  <c r="M62" i="1"/>
  <c r="P62" i="1" s="1"/>
  <c r="N63" i="1"/>
  <c r="P63" i="1"/>
  <c r="M64" i="1"/>
  <c r="P64" i="1" s="1"/>
  <c r="N65" i="1"/>
  <c r="P65" i="1"/>
  <c r="M66" i="1"/>
  <c r="P66" i="1" s="1"/>
  <c r="N67" i="1"/>
  <c r="P67" i="1"/>
  <c r="M68" i="1"/>
  <c r="P68" i="1" s="1"/>
  <c r="N69" i="1"/>
  <c r="P69" i="1"/>
  <c r="N71" i="1"/>
  <c r="P71" i="1"/>
  <c r="M72" i="1"/>
  <c r="P72" i="1" s="1"/>
  <c r="N75" i="1"/>
  <c r="P75" i="1"/>
  <c r="M76" i="1"/>
  <c r="P76" i="1" s="1"/>
  <c r="N77" i="1"/>
  <c r="P77" i="1"/>
  <c r="M78" i="1"/>
  <c r="P78" i="1" s="1"/>
  <c r="P79" i="1"/>
  <c r="N80" i="1"/>
  <c r="P80" i="1"/>
  <c r="M81" i="1"/>
  <c r="P81" i="1" s="1"/>
  <c r="N82" i="1"/>
  <c r="P82" i="1"/>
  <c r="M83" i="1"/>
  <c r="P83" i="1" s="1"/>
  <c r="N84" i="1"/>
  <c r="P84" i="1"/>
  <c r="M85" i="1"/>
  <c r="P85" i="1" s="1"/>
  <c r="N86" i="1"/>
  <c r="P86" i="1"/>
  <c r="M87" i="1"/>
  <c r="P87" i="1" s="1"/>
  <c r="N88" i="1"/>
  <c r="P88" i="1"/>
  <c r="M89" i="1"/>
  <c r="P89" i="1" s="1"/>
  <c r="N90" i="1"/>
  <c r="P90" i="1"/>
  <c r="N91" i="1"/>
  <c r="P91" i="1"/>
  <c r="M92" i="1"/>
  <c r="P92" i="1" s="1"/>
  <c r="N94" i="1"/>
  <c r="P94" i="1"/>
  <c r="P97" i="1"/>
  <c r="N98" i="1"/>
  <c r="P98" i="1"/>
  <c r="N100" i="1"/>
  <c r="P100" i="1"/>
  <c r="M101" i="1"/>
  <c r="P101" i="1" s="1"/>
  <c r="N102" i="1"/>
  <c r="P102" i="1"/>
  <c r="M103" i="1"/>
  <c r="P103" i="1" s="1"/>
  <c r="N104" i="1"/>
  <c r="P104" i="1"/>
  <c r="M105" i="1"/>
  <c r="P105" i="1" s="1"/>
  <c r="N106" i="1"/>
  <c r="P106" i="1"/>
  <c r="N107" i="1"/>
  <c r="P107" i="1"/>
  <c r="M108" i="1"/>
  <c r="P108" i="1" s="1"/>
  <c r="N109" i="1"/>
  <c r="P109" i="1"/>
  <c r="M110" i="1"/>
  <c r="P110" i="1" s="1"/>
  <c r="N111" i="1"/>
  <c r="P111" i="1"/>
  <c r="N112" i="1"/>
  <c r="P112" i="1"/>
  <c r="M113" i="1"/>
  <c r="P113" i="1" s="1"/>
  <c r="N114" i="1"/>
  <c r="P114" i="1"/>
  <c r="M115" i="1"/>
  <c r="P115" i="1" s="1"/>
  <c r="N116" i="1"/>
  <c r="P116" i="1"/>
  <c r="M117" i="1"/>
  <c r="P117" i="1" s="1"/>
  <c r="N119" i="1"/>
  <c r="P119" i="1"/>
  <c r="M120" i="1"/>
  <c r="P120" i="1" s="1"/>
  <c r="N122" i="1"/>
  <c r="P123" i="1"/>
  <c r="M125" i="1"/>
  <c r="N125" i="1"/>
  <c r="O126" i="1"/>
  <c r="N127" i="1"/>
  <c r="M127" i="1"/>
  <c r="P127" i="1" s="1"/>
  <c r="N136" i="1"/>
  <c r="M136" i="1"/>
  <c r="P136" i="1"/>
  <c r="N138" i="1"/>
  <c r="M138" i="1"/>
  <c r="P138" i="1" s="1"/>
  <c r="P140" i="1"/>
  <c r="O142" i="1"/>
  <c r="P143" i="1"/>
  <c r="O143" i="1"/>
  <c r="P147" i="1"/>
  <c r="G70" i="1"/>
  <c r="J70" i="1" s="1"/>
  <c r="G95" i="1"/>
  <c r="J95" i="1" s="1"/>
  <c r="G99" i="1"/>
  <c r="J99" i="1" s="1"/>
  <c r="P122" i="1"/>
  <c r="P124" i="1"/>
  <c r="O124" i="1"/>
  <c r="P128" i="1"/>
  <c r="O128" i="1"/>
  <c r="P132" i="1"/>
  <c r="N137" i="1"/>
  <c r="M137" i="1"/>
  <c r="P137" i="1"/>
  <c r="O148" i="1"/>
  <c r="P148" i="1"/>
  <c r="P125" i="1"/>
  <c r="N129" i="1"/>
  <c r="P129" i="1"/>
  <c r="M130" i="1"/>
  <c r="P130" i="1" s="1"/>
  <c r="N131" i="1"/>
  <c r="P131" i="1"/>
  <c r="M132" i="1"/>
  <c r="N133" i="1"/>
  <c r="P133" i="1"/>
  <c r="N134" i="1"/>
  <c r="P134" i="1"/>
  <c r="M135" i="1"/>
  <c r="P135" i="1" s="1"/>
  <c r="N139" i="1"/>
  <c r="P139" i="1"/>
  <c r="M140" i="1"/>
  <c r="N141" i="1"/>
  <c r="P141" i="1"/>
  <c r="N144" i="1"/>
  <c r="P144" i="1"/>
  <c r="M145" i="1"/>
  <c r="P145" i="1" s="1"/>
  <c r="N146" i="1"/>
  <c r="P146" i="1"/>
  <c r="M147" i="1"/>
  <c r="M149" i="1"/>
  <c r="P150" i="1"/>
  <c r="O150" i="1"/>
  <c r="P153" i="1"/>
  <c r="O155" i="1"/>
  <c r="P155" i="1"/>
  <c r="N159" i="1"/>
  <c r="M159" i="1"/>
  <c r="O166" i="1"/>
  <c r="P169" i="1"/>
  <c r="P171" i="1"/>
  <c r="G126" i="1"/>
  <c r="J126" i="1" s="1"/>
  <c r="G142" i="1"/>
  <c r="J142" i="1" s="1"/>
  <c r="N149" i="1"/>
  <c r="P149" i="1"/>
  <c r="N150" i="1"/>
  <c r="O152" i="1"/>
  <c r="P152" i="1"/>
  <c r="M158" i="1"/>
  <c r="N158" i="1"/>
  <c r="P158" i="1"/>
  <c r="P159" i="1"/>
  <c r="P170" i="1"/>
  <c r="O170" i="1"/>
  <c r="P172" i="1"/>
  <c r="P176" i="1"/>
  <c r="O180" i="1"/>
  <c r="P180" i="1"/>
  <c r="O182" i="1"/>
  <c r="P184" i="1"/>
  <c r="M186" i="1"/>
  <c r="N186" i="1"/>
  <c r="M153" i="1"/>
  <c r="O153" i="1"/>
  <c r="M156" i="1"/>
  <c r="P156" i="1" s="1"/>
  <c r="O156" i="1"/>
  <c r="O159" i="1"/>
  <c r="M161" i="1"/>
  <c r="P161" i="1" s="1"/>
  <c r="O161" i="1"/>
  <c r="M163" i="1"/>
  <c r="P163" i="1" s="1"/>
  <c r="O163" i="1"/>
  <c r="M165" i="1"/>
  <c r="P165" i="1" s="1"/>
  <c r="O165" i="1"/>
  <c r="M166" i="1"/>
  <c r="P166" i="1" s="1"/>
  <c r="M168" i="1"/>
  <c r="P168" i="1" s="1"/>
  <c r="O168" i="1"/>
  <c r="M169" i="1"/>
  <c r="O169" i="1"/>
  <c r="M170" i="1"/>
  <c r="N171" i="1"/>
  <c r="M172" i="1"/>
  <c r="O172" i="1"/>
  <c r="N173" i="1"/>
  <c r="P173" i="1"/>
  <c r="M174" i="1"/>
  <c r="P174" i="1" s="1"/>
  <c r="O174" i="1"/>
  <c r="N175" i="1"/>
  <c r="P175" i="1"/>
  <c r="M176" i="1"/>
  <c r="O176" i="1"/>
  <c r="N177" i="1"/>
  <c r="P177" i="1"/>
  <c r="M178" i="1"/>
  <c r="P178" i="1" s="1"/>
  <c r="O178" i="1"/>
  <c r="N179" i="1"/>
  <c r="P179" i="1"/>
  <c r="N180" i="1"/>
  <c r="M181" i="1"/>
  <c r="P181" i="1" s="1"/>
  <c r="O181" i="1"/>
  <c r="M182" i="1"/>
  <c r="P182" i="1" s="1"/>
  <c r="M184" i="1"/>
  <c r="O184" i="1"/>
  <c r="P186" i="1"/>
  <c r="M151" i="1"/>
  <c r="P151" i="1" s="1"/>
  <c r="M154" i="1"/>
  <c r="P154" i="1" s="1"/>
  <c r="M157" i="1"/>
  <c r="P157" i="1" s="1"/>
  <c r="M160" i="1"/>
  <c r="P160" i="1" s="1"/>
  <c r="M162" i="1"/>
  <c r="P162" i="1" s="1"/>
  <c r="M164" i="1"/>
  <c r="P164" i="1" s="1"/>
  <c r="M167" i="1"/>
  <c r="P167" i="1" s="1"/>
  <c r="M183" i="1"/>
  <c r="P183" i="1" s="1"/>
  <c r="M185" i="1"/>
  <c r="P185" i="1" s="1"/>
  <c r="N126" i="1" l="1"/>
  <c r="M126" i="1"/>
  <c r="P126" i="1" s="1"/>
  <c r="N99" i="1"/>
  <c r="M99" i="1"/>
  <c r="P99" i="1" s="1"/>
  <c r="N70" i="1"/>
  <c r="M70" i="1"/>
  <c r="P70" i="1" s="1"/>
  <c r="N25" i="1"/>
  <c r="M25" i="1"/>
  <c r="P25" i="1" s="1"/>
  <c r="J187" i="1"/>
  <c r="N142" i="1"/>
  <c r="M142" i="1"/>
  <c r="P142" i="1" s="1"/>
  <c r="N95" i="1"/>
  <c r="M95" i="1"/>
  <c r="P95" i="1" s="1"/>
  <c r="O187" i="1"/>
  <c r="P187" i="1" s="1"/>
  <c r="P5" i="1"/>
  <c r="M187" i="1" l="1"/>
  <c r="N187" i="1" s="1"/>
</calcChain>
</file>

<file path=xl/comments1.xml><?xml version="1.0" encoding="utf-8"?>
<comments xmlns="http://schemas.openxmlformats.org/spreadsheetml/2006/main">
  <authors>
    <author>B30</author>
  </authors>
  <commentList>
    <comment ref="G49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1687,500 חציוני
</t>
        </r>
      </text>
    </comment>
    <comment ref="G53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1,040,000 חציוני
</t>
        </r>
      </text>
    </comment>
    <comment ref="G56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1,136,001
</t>
        </r>
      </text>
    </comment>
    <comment ref="G57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1,420,002</t>
        </r>
      </text>
    </comment>
    <comment ref="G58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1,940,000</t>
        </r>
      </text>
    </comment>
    <comment ref="G89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1,685,001
</t>
        </r>
      </text>
    </comment>
    <comment ref="G141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1,819,323</t>
        </r>
      </text>
    </comment>
    <comment ref="G173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1,010,000</t>
        </r>
      </text>
    </comment>
    <comment ref="G175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1,790,000</t>
        </r>
      </text>
    </comment>
    <comment ref="G176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1,550,001</t>
        </r>
      </text>
    </comment>
    <comment ref="G177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1,710,000
</t>
        </r>
      </text>
    </comment>
    <comment ref="G178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1,123,998
</t>
        </r>
      </text>
    </comment>
    <comment ref="G179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1,404,998
</t>
        </r>
      </text>
    </comment>
    <comment ref="G183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1,348,000</t>
        </r>
      </text>
    </comment>
    <comment ref="G184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1,685,000
</t>
        </r>
      </text>
    </comment>
    <comment ref="G185" authorId="0">
      <text>
        <r>
          <rPr>
            <b/>
            <sz val="9"/>
            <color indexed="81"/>
            <rFont val="Tahoma"/>
            <family val="2"/>
          </rPr>
          <t>B30:</t>
        </r>
        <r>
          <rPr>
            <sz val="9"/>
            <color indexed="81"/>
            <rFont val="Tahoma"/>
            <family val="2"/>
          </rPr>
          <t xml:space="preserve">
חציוני 2,682,500
</t>
        </r>
      </text>
    </comment>
  </commentList>
</comments>
</file>

<file path=xl/sharedStrings.xml><?xml version="1.0" encoding="utf-8"?>
<sst xmlns="http://schemas.openxmlformats.org/spreadsheetml/2006/main" count="203" uniqueCount="97">
  <si>
    <t>שם ישוב</t>
  </si>
  <si>
    <t>סה"כ דירות</t>
  </si>
  <si>
    <t>מספר חדרים</t>
  </si>
  <si>
    <t>מתוכם מגבלת קומה</t>
  </si>
  <si>
    <t>מחיר דירה</t>
  </si>
  <si>
    <t>סה"כ עלות</t>
  </si>
  <si>
    <t>פער חציוני לעומת ללא סינון ממד</t>
  </si>
  <si>
    <t>פער ללא ממד לעומת סינון ממד</t>
  </si>
  <si>
    <t>ק"ק</t>
  </si>
  <si>
    <t>קומה 1</t>
  </si>
  <si>
    <t>קומה 2</t>
  </si>
  <si>
    <t>חציוני</t>
  </si>
  <si>
    <t>אתר יד 2- ללא סינון ממד</t>
  </si>
  <si>
    <t>אתר יד 2- עם סינון ממד בלבד</t>
  </si>
  <si>
    <t>בש"ח</t>
  </si>
  <si>
    <t>ב- %</t>
  </si>
  <si>
    <t xml:space="preserve">אופקים           </t>
  </si>
  <si>
    <t xml:space="preserve">אור יהודה        </t>
  </si>
  <si>
    <t xml:space="preserve">אור עקיבא        </t>
  </si>
  <si>
    <t xml:space="preserve">אזור             </t>
  </si>
  <si>
    <t xml:space="preserve">אילת             </t>
  </si>
  <si>
    <t>אריאל</t>
  </si>
  <si>
    <t xml:space="preserve">אשדוד            </t>
  </si>
  <si>
    <t xml:space="preserve">אשקלון           </t>
  </si>
  <si>
    <t xml:space="preserve">באר יעקב         </t>
  </si>
  <si>
    <t xml:space="preserve">באר שבע          </t>
  </si>
  <si>
    <t xml:space="preserve">בית שאן          </t>
  </si>
  <si>
    <t xml:space="preserve">בית שמש          </t>
  </si>
  <si>
    <t xml:space="preserve">ביתר עילית       </t>
  </si>
  <si>
    <t xml:space="preserve">בני ברק          </t>
  </si>
  <si>
    <t>בנימינה</t>
  </si>
  <si>
    <t xml:space="preserve">בת ים            </t>
  </si>
  <si>
    <t>ג'דיידה</t>
  </si>
  <si>
    <t>גבעת עדה</t>
  </si>
  <si>
    <t xml:space="preserve">גבעת שמואל       </t>
  </si>
  <si>
    <t xml:space="preserve">גבעתיים          </t>
  </si>
  <si>
    <t xml:space="preserve">דימונה           </t>
  </si>
  <si>
    <t xml:space="preserve">הוד השרון        </t>
  </si>
  <si>
    <t xml:space="preserve">הרצליה           </t>
  </si>
  <si>
    <t xml:space="preserve">זכרון יעקב       </t>
  </si>
  <si>
    <t xml:space="preserve">חדרה             </t>
  </si>
  <si>
    <t xml:space="preserve">חולון            </t>
  </si>
  <si>
    <t xml:space="preserve">חיפה             </t>
  </si>
  <si>
    <t xml:space="preserve">חצור הגלילית     </t>
  </si>
  <si>
    <t xml:space="preserve">טבריה            </t>
  </si>
  <si>
    <t xml:space="preserve">טירת כרמל        </t>
  </si>
  <si>
    <t xml:space="preserve">יבנה             </t>
  </si>
  <si>
    <t>יהוד</t>
  </si>
  <si>
    <t xml:space="preserve">ירוחם            </t>
  </si>
  <si>
    <t xml:space="preserve">ירושלים          </t>
  </si>
  <si>
    <t xml:space="preserve">כפר יונה         </t>
  </si>
  <si>
    <t xml:space="preserve">כפר סבא          </t>
  </si>
  <si>
    <t>כרמיאל</t>
  </si>
  <si>
    <t xml:space="preserve">לוד              </t>
  </si>
  <si>
    <t xml:space="preserve">מגדל העמק        </t>
  </si>
  <si>
    <t xml:space="preserve">מזכרת בתיה       </t>
  </si>
  <si>
    <t xml:space="preserve">מנחמיה           </t>
  </si>
  <si>
    <t xml:space="preserve">מעלות-תרשיחא     </t>
  </si>
  <si>
    <t xml:space="preserve">מצפה רמון        </t>
  </si>
  <si>
    <t xml:space="preserve">נהריה            </t>
  </si>
  <si>
    <t xml:space="preserve">נס ציונה         </t>
  </si>
  <si>
    <t xml:space="preserve">נצרת             </t>
  </si>
  <si>
    <t xml:space="preserve">נצרת עילית       </t>
  </si>
  <si>
    <t xml:space="preserve">נשר              </t>
  </si>
  <si>
    <t xml:space="preserve">נתיבות           </t>
  </si>
  <si>
    <t xml:space="preserve">נתניה            </t>
  </si>
  <si>
    <t>עכו</t>
  </si>
  <si>
    <t xml:space="preserve">עפולה            </t>
  </si>
  <si>
    <t xml:space="preserve">ערד              </t>
  </si>
  <si>
    <t xml:space="preserve">עתלית            </t>
  </si>
  <si>
    <t xml:space="preserve">פרדס חנה-כרכור   </t>
  </si>
  <si>
    <t xml:space="preserve">פתח תקוה         </t>
  </si>
  <si>
    <t xml:space="preserve">צפת              </t>
  </si>
  <si>
    <t xml:space="preserve">קדימה            </t>
  </si>
  <si>
    <t xml:space="preserve">קרית אונו        </t>
  </si>
  <si>
    <t xml:space="preserve">קרית ארבע        </t>
  </si>
  <si>
    <t xml:space="preserve">קרית אתא         </t>
  </si>
  <si>
    <t xml:space="preserve">קרית ביאליק      </t>
  </si>
  <si>
    <t xml:space="preserve">קרית גת          </t>
  </si>
  <si>
    <t xml:space="preserve">קרית טבעון       </t>
  </si>
  <si>
    <t xml:space="preserve">קרית ים          </t>
  </si>
  <si>
    <t xml:space="preserve">קרית מוצקין      </t>
  </si>
  <si>
    <t xml:space="preserve">קרית מלאכי       </t>
  </si>
  <si>
    <t xml:space="preserve">קרית עקרון       </t>
  </si>
  <si>
    <t xml:space="preserve">קרית שמונה       </t>
  </si>
  <si>
    <t xml:space="preserve">ראש העין         </t>
  </si>
  <si>
    <t xml:space="preserve">ראשון לציון      </t>
  </si>
  <si>
    <t xml:space="preserve">רחובות           </t>
  </si>
  <si>
    <t>רכסים</t>
  </si>
  <si>
    <t xml:space="preserve">רמלה             </t>
  </si>
  <si>
    <t xml:space="preserve">רמת גן           </t>
  </si>
  <si>
    <t xml:space="preserve">רמת השרון        </t>
  </si>
  <si>
    <t xml:space="preserve">רעננה            </t>
  </si>
  <si>
    <t xml:space="preserve">שדרות            </t>
  </si>
  <si>
    <t>שלומי</t>
  </si>
  <si>
    <t>ת"א-יפו</t>
  </si>
  <si>
    <t>תל מונד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</si>
</sst>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charset val="177"/>
      <scheme val="minor"/>
    </font>
    <font>
      <b/>
      <sz val="11"/>
      <color theme="1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 readingOrder="2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3" fillId="0" borderId="24" xfId="0" applyNumberFormat="1" applyFont="1" applyFill="1" applyBorder="1" applyAlignment="1">
      <alignment horizontal="center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3" fontId="11" fillId="2" borderId="25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 readingOrder="2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7" fillId="0" borderId="26" xfId="0" applyNumberFormat="1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 wrapText="1"/>
    </xf>
    <xf numFmtId="3" fontId="7" fillId="0" borderId="31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164" fontId="11" fillId="0" borderId="31" xfId="0" applyNumberFormat="1" applyFont="1" applyBorder="1" applyAlignment="1">
      <alignment horizontal="center" vertical="center" wrapText="1"/>
    </xf>
    <xf numFmtId="164" fontId="11" fillId="2" borderId="31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3" fontId="13" fillId="0" borderId="26" xfId="0" applyNumberFormat="1" applyFont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9" fontId="0" fillId="0" borderId="0" xfId="1" applyFont="1" applyAlignment="1">
      <alignment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P187"/>
  <sheetViews>
    <sheetView rightToLeft="1" tabSelected="1" topLeftCell="A73" workbookViewId="0">
      <selection activeCell="S80" sqref="S80"/>
    </sheetView>
  </sheetViews>
  <sheetFormatPr defaultRowHeight="14.25" x14ac:dyDescent="0.2"/>
  <cols>
    <col min="1" max="1" width="16.75" style="1" customWidth="1"/>
    <col min="2" max="2" width="9" style="2"/>
    <col min="3" max="3" width="9" style="3"/>
    <col min="4" max="6" width="9" style="2"/>
    <col min="7" max="7" width="9" style="4"/>
    <col min="8" max="9" width="12.75" style="5" hidden="1" customWidth="1"/>
    <col min="10" max="13" width="11.375" style="6" hidden="1" customWidth="1"/>
    <col min="14" max="14" width="13.375" style="7" hidden="1" customWidth="1"/>
    <col min="15" max="15" width="10.5" style="7" hidden="1" customWidth="1"/>
    <col min="16" max="16" width="13.875" style="7" hidden="1" customWidth="1"/>
    <col min="17" max="16384" width="9" style="7"/>
  </cols>
  <sheetData>
    <row r="2" spans="1:16" ht="15" thickBot="1" x14ac:dyDescent="0.25"/>
    <row r="3" spans="1:16" ht="21.75" customHeight="1" x14ac:dyDescent="0.2">
      <c r="A3" s="63" t="s">
        <v>0</v>
      </c>
      <c r="B3" s="65" t="s">
        <v>1</v>
      </c>
      <c r="C3" s="67" t="s">
        <v>2</v>
      </c>
      <c r="D3" s="69" t="s">
        <v>3</v>
      </c>
      <c r="E3" s="65"/>
      <c r="F3" s="70"/>
      <c r="G3" s="71" t="s">
        <v>4</v>
      </c>
      <c r="H3" s="72"/>
      <c r="I3" s="73"/>
      <c r="J3" s="71" t="s">
        <v>5</v>
      </c>
      <c r="K3" s="72"/>
      <c r="L3" s="73"/>
      <c r="M3" s="61" t="s">
        <v>6</v>
      </c>
      <c r="N3" s="62"/>
      <c r="O3" s="61" t="s">
        <v>7</v>
      </c>
      <c r="P3" s="62"/>
    </row>
    <row r="4" spans="1:16" ht="45.75" customHeight="1" thickBot="1" x14ac:dyDescent="0.25">
      <c r="A4" s="64"/>
      <c r="B4" s="66"/>
      <c r="C4" s="68"/>
      <c r="D4" s="8" t="s">
        <v>8</v>
      </c>
      <c r="E4" s="9" t="s">
        <v>9</v>
      </c>
      <c r="F4" s="10" t="s">
        <v>10</v>
      </c>
      <c r="G4" s="11" t="s">
        <v>11</v>
      </c>
      <c r="H4" s="12" t="s">
        <v>12</v>
      </c>
      <c r="I4" s="13" t="s">
        <v>13</v>
      </c>
      <c r="J4" s="14" t="s">
        <v>11</v>
      </c>
      <c r="K4" s="12" t="s">
        <v>12</v>
      </c>
      <c r="L4" s="15" t="s">
        <v>13</v>
      </c>
      <c r="M4" s="16" t="s">
        <v>14</v>
      </c>
      <c r="N4" s="16" t="s">
        <v>15</v>
      </c>
      <c r="O4" s="16" t="s">
        <v>14</v>
      </c>
      <c r="P4" s="16" t="s">
        <v>15</v>
      </c>
    </row>
    <row r="5" spans="1:16" ht="18" customHeight="1" x14ac:dyDescent="0.2">
      <c r="A5" s="17" t="s">
        <v>16</v>
      </c>
      <c r="B5" s="18">
        <v>7</v>
      </c>
      <c r="C5" s="19">
        <v>2</v>
      </c>
      <c r="D5" s="20">
        <v>2</v>
      </c>
      <c r="E5" s="21">
        <v>5</v>
      </c>
      <c r="F5" s="22"/>
      <c r="G5" s="23">
        <v>384000</v>
      </c>
      <c r="H5" s="24">
        <v>249000</v>
      </c>
      <c r="I5" s="25">
        <f>I6*80/100</f>
        <v>476000</v>
      </c>
      <c r="J5" s="26">
        <f>B5*G5</f>
        <v>2688000</v>
      </c>
      <c r="K5" s="27">
        <f>B5*H5</f>
        <v>1743000</v>
      </c>
      <c r="L5" s="28">
        <f>I5*B5</f>
        <v>3332000</v>
      </c>
      <c r="M5" s="29">
        <f>J5-K5</f>
        <v>945000</v>
      </c>
      <c r="N5" s="30">
        <f>IF(J5="","",J5/K5*100-100)</f>
        <v>54.216867469879531</v>
      </c>
      <c r="O5" s="31">
        <f>L5-K5</f>
        <v>1589000</v>
      </c>
      <c r="P5" s="32">
        <f>IF(L5="","",L5/M5*100-100)</f>
        <v>252.59259259259261</v>
      </c>
    </row>
    <row r="6" spans="1:16" ht="18" customHeight="1" x14ac:dyDescent="0.2">
      <c r="A6" s="33" t="s">
        <v>16</v>
      </c>
      <c r="B6" s="34">
        <v>1</v>
      </c>
      <c r="C6" s="35">
        <v>3</v>
      </c>
      <c r="D6" s="36"/>
      <c r="E6" s="34"/>
      <c r="F6" s="37"/>
      <c r="G6" s="38">
        <v>480000</v>
      </c>
      <c r="H6" s="39">
        <v>300000</v>
      </c>
      <c r="I6" s="40">
        <v>595000</v>
      </c>
      <c r="J6" s="26">
        <f t="shared" ref="J6:J69" si="0">B6*G6</f>
        <v>480000</v>
      </c>
      <c r="K6" s="41">
        <f t="shared" ref="K6:K69" si="1">B6*H6</f>
        <v>300000</v>
      </c>
      <c r="L6" s="28">
        <f t="shared" ref="L6:L69" si="2">I6*B6</f>
        <v>595000</v>
      </c>
      <c r="M6" s="29">
        <f t="shared" ref="M6:M69" si="3">J6-K6</f>
        <v>180000</v>
      </c>
      <c r="N6" s="42">
        <f t="shared" ref="N6:N69" si="4">IF(J6="","",J6/K6*100-100)</f>
        <v>60</v>
      </c>
      <c r="O6" s="31">
        <f t="shared" ref="O6:O69" si="5">L6-K6</f>
        <v>295000</v>
      </c>
      <c r="P6" s="43">
        <f t="shared" ref="P6:P45" si="6">IF(L6="","",L6/M6*100-100)</f>
        <v>230.55555555555554</v>
      </c>
    </row>
    <row r="7" spans="1:16" ht="18" customHeight="1" x14ac:dyDescent="0.2">
      <c r="A7" s="33" t="s">
        <v>16</v>
      </c>
      <c r="B7" s="34">
        <v>3</v>
      </c>
      <c r="C7" s="35">
        <v>4</v>
      </c>
      <c r="D7" s="36">
        <v>1</v>
      </c>
      <c r="E7" s="34">
        <v>2</v>
      </c>
      <c r="F7" s="37"/>
      <c r="G7" s="38">
        <v>600000</v>
      </c>
      <c r="H7" s="39">
        <v>440000</v>
      </c>
      <c r="I7" s="40">
        <v>680000</v>
      </c>
      <c r="J7" s="26">
        <f t="shared" si="0"/>
        <v>1800000</v>
      </c>
      <c r="K7" s="41">
        <f t="shared" si="1"/>
        <v>1320000</v>
      </c>
      <c r="L7" s="28">
        <f t="shared" si="2"/>
        <v>2040000</v>
      </c>
      <c r="M7" s="29">
        <f t="shared" si="3"/>
        <v>480000</v>
      </c>
      <c r="N7" s="42">
        <f t="shared" si="4"/>
        <v>36.363636363636346</v>
      </c>
      <c r="O7" s="31">
        <f t="shared" si="5"/>
        <v>720000</v>
      </c>
      <c r="P7" s="43">
        <f t="shared" si="6"/>
        <v>325</v>
      </c>
    </row>
    <row r="8" spans="1:16" ht="18" customHeight="1" x14ac:dyDescent="0.2">
      <c r="A8" s="44" t="s">
        <v>17</v>
      </c>
      <c r="B8" s="34">
        <v>6</v>
      </c>
      <c r="C8" s="35">
        <v>2</v>
      </c>
      <c r="D8" s="36"/>
      <c r="E8" s="34">
        <v>2</v>
      </c>
      <c r="F8" s="37"/>
      <c r="G8" s="38">
        <v>803999.60000000009</v>
      </c>
      <c r="H8" s="39">
        <v>710000</v>
      </c>
      <c r="I8" s="40">
        <v>770000</v>
      </c>
      <c r="J8" s="26">
        <f t="shared" si="0"/>
        <v>4823997.6000000006</v>
      </c>
      <c r="K8" s="41">
        <f t="shared" si="1"/>
        <v>4260000</v>
      </c>
      <c r="L8" s="28">
        <f t="shared" si="2"/>
        <v>4620000</v>
      </c>
      <c r="M8" s="29">
        <f t="shared" si="3"/>
        <v>563997.60000000056</v>
      </c>
      <c r="N8" s="42">
        <f t="shared" si="4"/>
        <v>13.23938028169016</v>
      </c>
      <c r="O8" s="31">
        <f t="shared" si="5"/>
        <v>360000</v>
      </c>
      <c r="P8" s="43">
        <f t="shared" si="6"/>
        <v>719.15242192519884</v>
      </c>
    </row>
    <row r="9" spans="1:16" ht="18" customHeight="1" x14ac:dyDescent="0.2">
      <c r="A9" s="44" t="s">
        <v>18</v>
      </c>
      <c r="B9" s="34">
        <v>2</v>
      </c>
      <c r="C9" s="35">
        <v>2</v>
      </c>
      <c r="D9" s="36"/>
      <c r="E9" s="34">
        <v>1</v>
      </c>
      <c r="F9" s="37"/>
      <c r="G9" s="38">
        <f t="shared" ref="G9:G14" si="7">I9</f>
        <v>550000</v>
      </c>
      <c r="H9" s="39">
        <v>550000</v>
      </c>
      <c r="I9" s="40">
        <v>550000</v>
      </c>
      <c r="J9" s="26">
        <f t="shared" si="0"/>
        <v>1100000</v>
      </c>
      <c r="K9" s="41">
        <f t="shared" si="1"/>
        <v>1100000</v>
      </c>
      <c r="L9" s="28">
        <f t="shared" si="2"/>
        <v>1100000</v>
      </c>
      <c r="M9" s="29">
        <f t="shared" si="3"/>
        <v>0</v>
      </c>
      <c r="N9" s="42">
        <f t="shared" si="4"/>
        <v>0</v>
      </c>
      <c r="O9" s="31">
        <f t="shared" si="5"/>
        <v>0</v>
      </c>
      <c r="P9" s="43" t="e">
        <f t="shared" si="6"/>
        <v>#DIV/0!</v>
      </c>
    </row>
    <row r="10" spans="1:16" ht="18" customHeight="1" x14ac:dyDescent="0.2">
      <c r="A10" s="44" t="s">
        <v>18</v>
      </c>
      <c r="B10" s="34">
        <v>1</v>
      </c>
      <c r="C10" s="35">
        <v>3</v>
      </c>
      <c r="D10" s="36"/>
      <c r="E10" s="34">
        <v>1</v>
      </c>
      <c r="F10" s="37"/>
      <c r="G10" s="38">
        <f t="shared" si="7"/>
        <v>750000</v>
      </c>
      <c r="H10" s="39">
        <v>500000</v>
      </c>
      <c r="I10" s="40">
        <v>750000</v>
      </c>
      <c r="J10" s="26">
        <f t="shared" si="0"/>
        <v>750000</v>
      </c>
      <c r="K10" s="41">
        <f t="shared" si="1"/>
        <v>500000</v>
      </c>
      <c r="L10" s="28">
        <f t="shared" si="2"/>
        <v>750000</v>
      </c>
      <c r="M10" s="29">
        <f t="shared" si="3"/>
        <v>250000</v>
      </c>
      <c r="N10" s="42">
        <f t="shared" si="4"/>
        <v>50</v>
      </c>
      <c r="O10" s="31">
        <f t="shared" si="5"/>
        <v>250000</v>
      </c>
      <c r="P10" s="43">
        <f t="shared" si="6"/>
        <v>200</v>
      </c>
    </row>
    <row r="11" spans="1:16" ht="18" customHeight="1" x14ac:dyDescent="0.2">
      <c r="A11" s="44" t="s">
        <v>18</v>
      </c>
      <c r="B11" s="34">
        <v>2</v>
      </c>
      <c r="C11" s="35">
        <v>4</v>
      </c>
      <c r="D11" s="36"/>
      <c r="E11" s="34"/>
      <c r="F11" s="37"/>
      <c r="G11" s="38">
        <f t="shared" si="7"/>
        <v>765000</v>
      </c>
      <c r="H11" s="39">
        <v>710000</v>
      </c>
      <c r="I11" s="40">
        <v>765000</v>
      </c>
      <c r="J11" s="26">
        <f t="shared" si="0"/>
        <v>1530000</v>
      </c>
      <c r="K11" s="41">
        <f t="shared" si="1"/>
        <v>1420000</v>
      </c>
      <c r="L11" s="28">
        <f t="shared" si="2"/>
        <v>1530000</v>
      </c>
      <c r="M11" s="29">
        <f t="shared" si="3"/>
        <v>110000</v>
      </c>
      <c r="N11" s="42">
        <f t="shared" si="4"/>
        <v>7.7464788732394254</v>
      </c>
      <c r="O11" s="31">
        <f t="shared" si="5"/>
        <v>110000</v>
      </c>
      <c r="P11" s="43">
        <f t="shared" si="6"/>
        <v>1290.9090909090908</v>
      </c>
    </row>
    <row r="12" spans="1:16" ht="18" customHeight="1" x14ac:dyDescent="0.2">
      <c r="A12" s="44" t="s">
        <v>19</v>
      </c>
      <c r="B12" s="34">
        <v>1</v>
      </c>
      <c r="C12" s="35">
        <v>2</v>
      </c>
      <c r="D12" s="36"/>
      <c r="E12" s="34"/>
      <c r="F12" s="37"/>
      <c r="G12" s="38">
        <f t="shared" si="7"/>
        <v>1000000</v>
      </c>
      <c r="H12" s="39">
        <v>800000</v>
      </c>
      <c r="I12" s="40">
        <v>1000000</v>
      </c>
      <c r="J12" s="26">
        <f t="shared" si="0"/>
        <v>1000000</v>
      </c>
      <c r="K12" s="41">
        <f t="shared" si="1"/>
        <v>800000</v>
      </c>
      <c r="L12" s="28">
        <f t="shared" si="2"/>
        <v>1000000</v>
      </c>
      <c r="M12" s="29">
        <f t="shared" si="3"/>
        <v>200000</v>
      </c>
      <c r="N12" s="42">
        <f t="shared" si="4"/>
        <v>25</v>
      </c>
      <c r="O12" s="31">
        <f t="shared" si="5"/>
        <v>200000</v>
      </c>
      <c r="P12" s="43">
        <f t="shared" si="6"/>
        <v>400</v>
      </c>
    </row>
    <row r="13" spans="1:16" ht="18" customHeight="1" x14ac:dyDescent="0.2">
      <c r="A13" s="44" t="s">
        <v>19</v>
      </c>
      <c r="B13" s="34">
        <v>1</v>
      </c>
      <c r="C13" s="35">
        <v>3</v>
      </c>
      <c r="D13" s="36">
        <v>1</v>
      </c>
      <c r="E13" s="34"/>
      <c r="F13" s="37"/>
      <c r="G13" s="38">
        <f t="shared" si="7"/>
        <v>1300000</v>
      </c>
      <c r="H13" s="39">
        <v>890000</v>
      </c>
      <c r="I13" s="40">
        <v>1300000</v>
      </c>
      <c r="J13" s="26">
        <f t="shared" si="0"/>
        <v>1300000</v>
      </c>
      <c r="K13" s="41">
        <f t="shared" si="1"/>
        <v>890000</v>
      </c>
      <c r="L13" s="28">
        <f t="shared" si="2"/>
        <v>1300000</v>
      </c>
      <c r="M13" s="29">
        <f t="shared" si="3"/>
        <v>410000</v>
      </c>
      <c r="N13" s="42">
        <f t="shared" si="4"/>
        <v>46.067415730337075</v>
      </c>
      <c r="O13" s="31">
        <f t="shared" si="5"/>
        <v>410000</v>
      </c>
      <c r="P13" s="43">
        <f t="shared" si="6"/>
        <v>217.07317073170731</v>
      </c>
    </row>
    <row r="14" spans="1:16" ht="18" customHeight="1" x14ac:dyDescent="0.2">
      <c r="A14" s="44" t="s">
        <v>19</v>
      </c>
      <c r="B14" s="34">
        <v>1</v>
      </c>
      <c r="C14" s="35">
        <v>4</v>
      </c>
      <c r="D14" s="36"/>
      <c r="E14" s="34"/>
      <c r="F14" s="37"/>
      <c r="G14" s="38">
        <f t="shared" si="7"/>
        <v>1600000</v>
      </c>
      <c r="H14" s="39">
        <v>1260000</v>
      </c>
      <c r="I14" s="40">
        <v>1600000</v>
      </c>
      <c r="J14" s="26">
        <f t="shared" si="0"/>
        <v>1600000</v>
      </c>
      <c r="K14" s="41">
        <f t="shared" si="1"/>
        <v>1260000</v>
      </c>
      <c r="L14" s="28">
        <f t="shared" si="2"/>
        <v>1600000</v>
      </c>
      <c r="M14" s="29">
        <f t="shared" si="3"/>
        <v>340000</v>
      </c>
      <c r="N14" s="42">
        <f t="shared" si="4"/>
        <v>26.984126984126974</v>
      </c>
      <c r="O14" s="31">
        <f t="shared" si="5"/>
        <v>340000</v>
      </c>
      <c r="P14" s="43">
        <f t="shared" si="6"/>
        <v>370.58823529411768</v>
      </c>
    </row>
    <row r="15" spans="1:16" ht="18" customHeight="1" x14ac:dyDescent="0.2">
      <c r="A15" s="44" t="s">
        <v>20</v>
      </c>
      <c r="B15" s="34">
        <v>4</v>
      </c>
      <c r="C15" s="35">
        <v>2</v>
      </c>
      <c r="D15" s="36"/>
      <c r="E15" s="34">
        <v>3</v>
      </c>
      <c r="F15" s="37"/>
      <c r="G15" s="38">
        <v>448000</v>
      </c>
      <c r="H15" s="39">
        <v>570000</v>
      </c>
      <c r="I15" s="40">
        <v>585000</v>
      </c>
      <c r="J15" s="26">
        <f t="shared" si="0"/>
        <v>1792000</v>
      </c>
      <c r="K15" s="41">
        <f t="shared" si="1"/>
        <v>2280000</v>
      </c>
      <c r="L15" s="28">
        <f t="shared" si="2"/>
        <v>2340000</v>
      </c>
      <c r="M15" s="29">
        <f t="shared" si="3"/>
        <v>-488000</v>
      </c>
      <c r="N15" s="42">
        <f t="shared" si="4"/>
        <v>-21.403508771929822</v>
      </c>
      <c r="O15" s="31">
        <f t="shared" si="5"/>
        <v>60000</v>
      </c>
      <c r="P15" s="43">
        <f t="shared" si="6"/>
        <v>-579.50819672131149</v>
      </c>
    </row>
    <row r="16" spans="1:16" ht="18" customHeight="1" x14ac:dyDescent="0.2">
      <c r="A16" s="44" t="s">
        <v>20</v>
      </c>
      <c r="B16" s="34">
        <v>3</v>
      </c>
      <c r="C16" s="35">
        <v>3</v>
      </c>
      <c r="D16" s="36"/>
      <c r="E16" s="34"/>
      <c r="F16" s="37"/>
      <c r="G16" s="38">
        <v>560000</v>
      </c>
      <c r="H16" s="39">
        <v>440000</v>
      </c>
      <c r="I16" s="40">
        <v>840000</v>
      </c>
      <c r="J16" s="26">
        <f t="shared" si="0"/>
        <v>1680000</v>
      </c>
      <c r="K16" s="41">
        <f t="shared" si="1"/>
        <v>1320000</v>
      </c>
      <c r="L16" s="28">
        <f t="shared" si="2"/>
        <v>2520000</v>
      </c>
      <c r="M16" s="29">
        <f t="shared" si="3"/>
        <v>360000</v>
      </c>
      <c r="N16" s="42">
        <f t="shared" si="4"/>
        <v>27.272727272727266</v>
      </c>
      <c r="O16" s="31">
        <f t="shared" si="5"/>
        <v>1200000</v>
      </c>
      <c r="P16" s="43">
        <f t="shared" si="6"/>
        <v>600</v>
      </c>
    </row>
    <row r="17" spans="1:16" ht="18" customHeight="1" x14ac:dyDescent="0.2">
      <c r="A17" s="44" t="s">
        <v>20</v>
      </c>
      <c r="B17" s="34">
        <v>1</v>
      </c>
      <c r="C17" s="35">
        <v>4</v>
      </c>
      <c r="D17" s="36"/>
      <c r="E17" s="34"/>
      <c r="F17" s="37"/>
      <c r="G17" s="38">
        <v>879999.5</v>
      </c>
      <c r="H17" s="39">
        <v>500000</v>
      </c>
      <c r="I17" s="40">
        <v>910000</v>
      </c>
      <c r="J17" s="26">
        <f t="shared" si="0"/>
        <v>879999.5</v>
      </c>
      <c r="K17" s="41">
        <f t="shared" si="1"/>
        <v>500000</v>
      </c>
      <c r="L17" s="28">
        <f t="shared" si="2"/>
        <v>910000</v>
      </c>
      <c r="M17" s="29">
        <f t="shared" si="3"/>
        <v>379999.5</v>
      </c>
      <c r="N17" s="42">
        <f t="shared" si="4"/>
        <v>75.999899999999997</v>
      </c>
      <c r="O17" s="31">
        <f t="shared" si="5"/>
        <v>410000</v>
      </c>
      <c r="P17" s="43">
        <f t="shared" si="6"/>
        <v>139.47399930789382</v>
      </c>
    </row>
    <row r="18" spans="1:16" ht="18" customHeight="1" x14ac:dyDescent="0.2">
      <c r="A18" s="44" t="s">
        <v>21</v>
      </c>
      <c r="B18" s="34">
        <v>1</v>
      </c>
      <c r="C18" s="35">
        <v>2</v>
      </c>
      <c r="D18" s="36"/>
      <c r="E18" s="34"/>
      <c r="F18" s="37"/>
      <c r="G18" s="45">
        <v>596000</v>
      </c>
      <c r="H18" s="39">
        <v>500000</v>
      </c>
      <c r="I18" s="40">
        <f>875000*80/100</f>
        <v>700000</v>
      </c>
      <c r="J18" s="26">
        <f t="shared" si="0"/>
        <v>596000</v>
      </c>
      <c r="K18" s="41">
        <f t="shared" si="1"/>
        <v>500000</v>
      </c>
      <c r="L18" s="28">
        <f t="shared" si="2"/>
        <v>700000</v>
      </c>
      <c r="M18" s="29">
        <f t="shared" si="3"/>
        <v>96000</v>
      </c>
      <c r="N18" s="42">
        <f t="shared" si="4"/>
        <v>19.199999999999989</v>
      </c>
      <c r="O18" s="31">
        <f t="shared" si="5"/>
        <v>200000</v>
      </c>
      <c r="P18" s="43">
        <f t="shared" si="6"/>
        <v>629.16666666666674</v>
      </c>
    </row>
    <row r="19" spans="1:16" ht="18" customHeight="1" x14ac:dyDescent="0.2">
      <c r="A19" s="33" t="s">
        <v>22</v>
      </c>
      <c r="B19" s="34">
        <v>4</v>
      </c>
      <c r="C19" s="35">
        <v>2</v>
      </c>
      <c r="D19" s="36"/>
      <c r="E19" s="34">
        <v>4</v>
      </c>
      <c r="F19" s="37"/>
      <c r="G19" s="38">
        <v>688000.4</v>
      </c>
      <c r="H19" s="39">
        <v>670000</v>
      </c>
      <c r="I19" s="40">
        <v>750000</v>
      </c>
      <c r="J19" s="26">
        <f t="shared" si="0"/>
        <v>2752001.6</v>
      </c>
      <c r="K19" s="41">
        <f t="shared" si="1"/>
        <v>2680000</v>
      </c>
      <c r="L19" s="28">
        <f t="shared" si="2"/>
        <v>3000000</v>
      </c>
      <c r="M19" s="29">
        <f t="shared" si="3"/>
        <v>72001.600000000093</v>
      </c>
      <c r="N19" s="42">
        <f t="shared" si="4"/>
        <v>2.6866268656716557</v>
      </c>
      <c r="O19" s="31">
        <f t="shared" si="5"/>
        <v>320000</v>
      </c>
      <c r="P19" s="43">
        <f t="shared" si="6"/>
        <v>4066.5740761316365</v>
      </c>
    </row>
    <row r="20" spans="1:16" ht="18" customHeight="1" x14ac:dyDescent="0.2">
      <c r="A20" s="33" t="s">
        <v>22</v>
      </c>
      <c r="B20" s="34">
        <v>12</v>
      </c>
      <c r="C20" s="35">
        <v>3</v>
      </c>
      <c r="D20" s="36">
        <v>1</v>
      </c>
      <c r="E20" s="34"/>
      <c r="F20" s="37"/>
      <c r="G20" s="38">
        <v>860000.5</v>
      </c>
      <c r="H20" s="39">
        <v>790000</v>
      </c>
      <c r="I20" s="40">
        <v>980000</v>
      </c>
      <c r="J20" s="26">
        <f t="shared" si="0"/>
        <v>10320006</v>
      </c>
      <c r="K20" s="41">
        <f t="shared" si="1"/>
        <v>9480000</v>
      </c>
      <c r="L20" s="28">
        <f t="shared" si="2"/>
        <v>11760000</v>
      </c>
      <c r="M20" s="29">
        <f t="shared" si="3"/>
        <v>840006</v>
      </c>
      <c r="N20" s="42">
        <f t="shared" si="4"/>
        <v>8.8608227848101251</v>
      </c>
      <c r="O20" s="31">
        <f t="shared" si="5"/>
        <v>2280000</v>
      </c>
      <c r="P20" s="43">
        <f t="shared" si="6"/>
        <v>1299.9900000714281</v>
      </c>
    </row>
    <row r="21" spans="1:16" ht="18" customHeight="1" x14ac:dyDescent="0.2">
      <c r="A21" s="33" t="s">
        <v>22</v>
      </c>
      <c r="B21" s="34">
        <v>14</v>
      </c>
      <c r="C21" s="35">
        <v>4</v>
      </c>
      <c r="D21" s="36"/>
      <c r="E21" s="34"/>
      <c r="F21" s="37"/>
      <c r="G21" s="38">
        <v>1287000</v>
      </c>
      <c r="H21" s="39">
        <v>990000</v>
      </c>
      <c r="I21" s="40">
        <v>1240000</v>
      </c>
      <c r="J21" s="26">
        <f t="shared" si="0"/>
        <v>18018000</v>
      </c>
      <c r="K21" s="41">
        <f t="shared" si="1"/>
        <v>13860000</v>
      </c>
      <c r="L21" s="28">
        <f t="shared" si="2"/>
        <v>17360000</v>
      </c>
      <c r="M21" s="29">
        <f t="shared" si="3"/>
        <v>4158000</v>
      </c>
      <c r="N21" s="42">
        <f t="shared" si="4"/>
        <v>30</v>
      </c>
      <c r="O21" s="31">
        <f t="shared" si="5"/>
        <v>3500000</v>
      </c>
      <c r="P21" s="43">
        <f t="shared" si="6"/>
        <v>317.50841750841749</v>
      </c>
    </row>
    <row r="22" spans="1:16" ht="18" customHeight="1" x14ac:dyDescent="0.2">
      <c r="A22" s="33" t="s">
        <v>23</v>
      </c>
      <c r="B22" s="34">
        <v>7</v>
      </c>
      <c r="C22" s="35">
        <v>2</v>
      </c>
      <c r="D22" s="36">
        <v>1</v>
      </c>
      <c r="E22" s="34">
        <v>3</v>
      </c>
      <c r="F22" s="37"/>
      <c r="G22" s="38">
        <v>475998.4</v>
      </c>
      <c r="H22" s="39">
        <v>460000</v>
      </c>
      <c r="I22" s="40">
        <v>568000</v>
      </c>
      <c r="J22" s="26">
        <f t="shared" si="0"/>
        <v>3331988.8000000003</v>
      </c>
      <c r="K22" s="41">
        <f t="shared" si="1"/>
        <v>3220000</v>
      </c>
      <c r="L22" s="28">
        <f t="shared" si="2"/>
        <v>3976000</v>
      </c>
      <c r="M22" s="29">
        <f t="shared" si="3"/>
        <v>111988.80000000028</v>
      </c>
      <c r="N22" s="42">
        <f t="shared" si="4"/>
        <v>3.4779130434782672</v>
      </c>
      <c r="O22" s="31">
        <f t="shared" si="5"/>
        <v>756000</v>
      </c>
      <c r="P22" s="43">
        <f t="shared" si="6"/>
        <v>3450.3550355035413</v>
      </c>
    </row>
    <row r="23" spans="1:16" ht="18" customHeight="1" x14ac:dyDescent="0.2">
      <c r="A23" s="33" t="s">
        <v>23</v>
      </c>
      <c r="B23" s="34">
        <v>1</v>
      </c>
      <c r="C23" s="35">
        <v>3</v>
      </c>
      <c r="D23" s="36"/>
      <c r="E23" s="34"/>
      <c r="F23" s="37"/>
      <c r="G23" s="38">
        <v>594998</v>
      </c>
      <c r="H23" s="39">
        <v>380000</v>
      </c>
      <c r="I23" s="40">
        <v>600000</v>
      </c>
      <c r="J23" s="26">
        <f t="shared" si="0"/>
        <v>594998</v>
      </c>
      <c r="K23" s="41">
        <f t="shared" si="1"/>
        <v>380000</v>
      </c>
      <c r="L23" s="28">
        <f t="shared" si="2"/>
        <v>600000</v>
      </c>
      <c r="M23" s="29">
        <f t="shared" si="3"/>
        <v>214998</v>
      </c>
      <c r="N23" s="42">
        <f t="shared" si="4"/>
        <v>56.578421052631569</v>
      </c>
      <c r="O23" s="31">
        <f t="shared" si="5"/>
        <v>220000</v>
      </c>
      <c r="P23" s="43">
        <f t="shared" si="6"/>
        <v>179.07236346384616</v>
      </c>
    </row>
    <row r="24" spans="1:16" ht="18" customHeight="1" x14ac:dyDescent="0.2">
      <c r="A24" s="33" t="s">
        <v>23</v>
      </c>
      <c r="B24" s="34">
        <v>2</v>
      </c>
      <c r="C24" s="35">
        <v>4</v>
      </c>
      <c r="D24" s="36"/>
      <c r="E24" s="34">
        <v>1</v>
      </c>
      <c r="F24" s="37"/>
      <c r="G24" s="38">
        <v>875001</v>
      </c>
      <c r="H24" s="39">
        <v>470000</v>
      </c>
      <c r="I24" s="40">
        <v>680000</v>
      </c>
      <c r="J24" s="26">
        <f t="shared" si="0"/>
        <v>1750002</v>
      </c>
      <c r="K24" s="41">
        <f t="shared" si="1"/>
        <v>940000</v>
      </c>
      <c r="L24" s="28">
        <f t="shared" si="2"/>
        <v>1360000</v>
      </c>
      <c r="M24" s="29">
        <f t="shared" si="3"/>
        <v>810002</v>
      </c>
      <c r="N24" s="42">
        <f t="shared" si="4"/>
        <v>86.170425531914901</v>
      </c>
      <c r="O24" s="31">
        <f t="shared" si="5"/>
        <v>420000</v>
      </c>
      <c r="P24" s="43">
        <f t="shared" si="6"/>
        <v>67.900819997975304</v>
      </c>
    </row>
    <row r="25" spans="1:16" ht="18" customHeight="1" x14ac:dyDescent="0.2">
      <c r="A25" s="33" t="s">
        <v>24</v>
      </c>
      <c r="B25" s="34">
        <v>1</v>
      </c>
      <c r="C25" s="35">
        <v>2</v>
      </c>
      <c r="D25" s="36"/>
      <c r="E25" s="34"/>
      <c r="F25" s="37"/>
      <c r="G25" s="38">
        <f>I25</f>
        <v>920000</v>
      </c>
      <c r="H25" s="39">
        <v>660000</v>
      </c>
      <c r="I25" s="40">
        <f>1150000*80/100</f>
        <v>920000</v>
      </c>
      <c r="J25" s="26">
        <f t="shared" si="0"/>
        <v>920000</v>
      </c>
      <c r="K25" s="41">
        <f t="shared" si="1"/>
        <v>660000</v>
      </c>
      <c r="L25" s="28">
        <f t="shared" si="2"/>
        <v>920000</v>
      </c>
      <c r="M25" s="29">
        <f t="shared" si="3"/>
        <v>260000</v>
      </c>
      <c r="N25" s="42">
        <f t="shared" si="4"/>
        <v>39.393939393939405</v>
      </c>
      <c r="O25" s="31">
        <f t="shared" si="5"/>
        <v>260000</v>
      </c>
      <c r="P25" s="43">
        <f t="shared" si="6"/>
        <v>253.84615384615381</v>
      </c>
    </row>
    <row r="26" spans="1:16" ht="18" customHeight="1" x14ac:dyDescent="0.2">
      <c r="A26" s="33" t="s">
        <v>24</v>
      </c>
      <c r="B26" s="34">
        <v>2</v>
      </c>
      <c r="C26" s="35">
        <v>4</v>
      </c>
      <c r="D26" s="36"/>
      <c r="E26" s="34"/>
      <c r="F26" s="37"/>
      <c r="G26" s="38">
        <f>I26</f>
        <v>1440000</v>
      </c>
      <c r="H26" s="39">
        <v>920000</v>
      </c>
      <c r="I26" s="40">
        <v>1440000</v>
      </c>
      <c r="J26" s="26">
        <f t="shared" si="0"/>
        <v>2880000</v>
      </c>
      <c r="K26" s="41">
        <f t="shared" si="1"/>
        <v>1840000</v>
      </c>
      <c r="L26" s="28">
        <f t="shared" si="2"/>
        <v>2880000</v>
      </c>
      <c r="M26" s="29">
        <f t="shared" si="3"/>
        <v>1040000</v>
      </c>
      <c r="N26" s="42">
        <f t="shared" si="4"/>
        <v>56.521739130434781</v>
      </c>
      <c r="O26" s="31">
        <f t="shared" si="5"/>
        <v>1040000</v>
      </c>
      <c r="P26" s="43">
        <f t="shared" si="6"/>
        <v>176.92307692307691</v>
      </c>
    </row>
    <row r="27" spans="1:16" ht="18" customHeight="1" x14ac:dyDescent="0.2">
      <c r="A27" s="44" t="s">
        <v>25</v>
      </c>
      <c r="B27" s="34">
        <v>10</v>
      </c>
      <c r="C27" s="35">
        <v>2</v>
      </c>
      <c r="D27" s="36">
        <v>2</v>
      </c>
      <c r="E27" s="34">
        <v>6</v>
      </c>
      <c r="F27" s="37"/>
      <c r="G27" s="38">
        <v>432000</v>
      </c>
      <c r="H27" s="39">
        <v>430000</v>
      </c>
      <c r="I27" s="40">
        <v>445000</v>
      </c>
      <c r="J27" s="26">
        <f t="shared" si="0"/>
        <v>4320000</v>
      </c>
      <c r="K27" s="41">
        <f t="shared" si="1"/>
        <v>4300000</v>
      </c>
      <c r="L27" s="28">
        <f t="shared" si="2"/>
        <v>4450000</v>
      </c>
      <c r="M27" s="29">
        <f t="shared" si="3"/>
        <v>20000</v>
      </c>
      <c r="N27" s="42">
        <f t="shared" si="4"/>
        <v>0.46511627906977537</v>
      </c>
      <c r="O27" s="31">
        <f t="shared" si="5"/>
        <v>150000</v>
      </c>
      <c r="P27" s="43">
        <f t="shared" si="6"/>
        <v>22150</v>
      </c>
    </row>
    <row r="28" spans="1:16" ht="18" customHeight="1" x14ac:dyDescent="0.2">
      <c r="A28" s="44" t="s">
        <v>25</v>
      </c>
      <c r="B28" s="34">
        <v>2</v>
      </c>
      <c r="C28" s="35">
        <v>3</v>
      </c>
      <c r="D28" s="36">
        <v>1</v>
      </c>
      <c r="E28" s="34">
        <v>1</v>
      </c>
      <c r="F28" s="37"/>
      <c r="G28" s="38">
        <v>540000</v>
      </c>
      <c r="H28" s="39">
        <v>390000</v>
      </c>
      <c r="I28" s="40">
        <v>510000</v>
      </c>
      <c r="J28" s="26">
        <f t="shared" si="0"/>
        <v>1080000</v>
      </c>
      <c r="K28" s="41">
        <f t="shared" si="1"/>
        <v>780000</v>
      </c>
      <c r="L28" s="28">
        <f t="shared" si="2"/>
        <v>1020000</v>
      </c>
      <c r="M28" s="29">
        <f t="shared" si="3"/>
        <v>300000</v>
      </c>
      <c r="N28" s="42">
        <f t="shared" si="4"/>
        <v>38.461538461538453</v>
      </c>
      <c r="O28" s="31">
        <f t="shared" si="5"/>
        <v>240000</v>
      </c>
      <c r="P28" s="43">
        <f t="shared" si="6"/>
        <v>240</v>
      </c>
    </row>
    <row r="29" spans="1:16" ht="18" customHeight="1" x14ac:dyDescent="0.2">
      <c r="A29" s="44" t="s">
        <v>25</v>
      </c>
      <c r="B29" s="34">
        <v>9</v>
      </c>
      <c r="C29" s="35">
        <v>4</v>
      </c>
      <c r="D29" s="36"/>
      <c r="E29" s="34">
        <v>4</v>
      </c>
      <c r="F29" s="37">
        <v>1</v>
      </c>
      <c r="G29" s="38">
        <v>904998</v>
      </c>
      <c r="H29" s="39">
        <v>520000</v>
      </c>
      <c r="I29" s="40">
        <v>810000</v>
      </c>
      <c r="J29" s="26">
        <f t="shared" si="0"/>
        <v>8144982</v>
      </c>
      <c r="K29" s="41">
        <f t="shared" si="1"/>
        <v>4680000</v>
      </c>
      <c r="L29" s="28">
        <f t="shared" si="2"/>
        <v>7290000</v>
      </c>
      <c r="M29" s="29">
        <f t="shared" si="3"/>
        <v>3464982</v>
      </c>
      <c r="N29" s="42">
        <f t="shared" si="4"/>
        <v>74.038076923076915</v>
      </c>
      <c r="O29" s="31">
        <f t="shared" si="5"/>
        <v>2610000</v>
      </c>
      <c r="P29" s="43">
        <f t="shared" si="6"/>
        <v>110.39070332832898</v>
      </c>
    </row>
    <row r="30" spans="1:16" ht="18" customHeight="1" x14ac:dyDescent="0.2">
      <c r="A30" s="33" t="s">
        <v>26</v>
      </c>
      <c r="B30" s="34">
        <v>5</v>
      </c>
      <c r="C30" s="35">
        <v>2</v>
      </c>
      <c r="D30" s="36">
        <v>1</v>
      </c>
      <c r="E30" s="34">
        <v>2</v>
      </c>
      <c r="F30" s="37"/>
      <c r="G30" s="38">
        <v>240000</v>
      </c>
      <c r="H30" s="39">
        <v>200000</v>
      </c>
      <c r="I30" s="40">
        <f>350000*80/100</f>
        <v>280000</v>
      </c>
      <c r="J30" s="26">
        <f t="shared" si="0"/>
        <v>1200000</v>
      </c>
      <c r="K30" s="41">
        <f t="shared" si="1"/>
        <v>1000000</v>
      </c>
      <c r="L30" s="28">
        <f t="shared" si="2"/>
        <v>1400000</v>
      </c>
      <c r="M30" s="29">
        <f t="shared" si="3"/>
        <v>200000</v>
      </c>
      <c r="N30" s="42">
        <f t="shared" si="4"/>
        <v>20</v>
      </c>
      <c r="O30" s="31">
        <f t="shared" si="5"/>
        <v>400000</v>
      </c>
      <c r="P30" s="43">
        <f t="shared" si="6"/>
        <v>600</v>
      </c>
    </row>
    <row r="31" spans="1:16" ht="18" customHeight="1" x14ac:dyDescent="0.2">
      <c r="A31" s="33" t="s">
        <v>26</v>
      </c>
      <c r="B31" s="34">
        <v>1</v>
      </c>
      <c r="C31" s="35">
        <v>4</v>
      </c>
      <c r="D31" s="36"/>
      <c r="E31" s="34"/>
      <c r="F31" s="37"/>
      <c r="G31" s="38">
        <v>525000</v>
      </c>
      <c r="H31" s="39">
        <v>340000</v>
      </c>
      <c r="I31" s="40">
        <v>375000</v>
      </c>
      <c r="J31" s="26">
        <f t="shared" si="0"/>
        <v>525000</v>
      </c>
      <c r="K31" s="41">
        <f t="shared" si="1"/>
        <v>340000</v>
      </c>
      <c r="L31" s="28">
        <f t="shared" si="2"/>
        <v>375000</v>
      </c>
      <c r="M31" s="29">
        <f t="shared" si="3"/>
        <v>185000</v>
      </c>
      <c r="N31" s="42">
        <f t="shared" si="4"/>
        <v>54.411764705882348</v>
      </c>
      <c r="O31" s="31">
        <f t="shared" si="5"/>
        <v>35000</v>
      </c>
      <c r="P31" s="43">
        <f t="shared" si="6"/>
        <v>102.70270270270271</v>
      </c>
    </row>
    <row r="32" spans="1:16" ht="18" customHeight="1" x14ac:dyDescent="0.2">
      <c r="A32" s="44" t="s">
        <v>27</v>
      </c>
      <c r="B32" s="34">
        <v>12</v>
      </c>
      <c r="C32" s="35">
        <v>2</v>
      </c>
      <c r="D32" s="36">
        <v>4</v>
      </c>
      <c r="E32" s="34">
        <v>8</v>
      </c>
      <c r="F32" s="37"/>
      <c r="G32" s="38">
        <v>680000</v>
      </c>
      <c r="H32" s="39">
        <v>650000</v>
      </c>
      <c r="I32" s="40">
        <f>I33*80/100</f>
        <v>933600</v>
      </c>
      <c r="J32" s="26">
        <f t="shared" si="0"/>
        <v>8160000</v>
      </c>
      <c r="K32" s="41">
        <f t="shared" si="1"/>
        <v>7800000</v>
      </c>
      <c r="L32" s="28">
        <f t="shared" si="2"/>
        <v>11203200</v>
      </c>
      <c r="M32" s="29">
        <f t="shared" si="3"/>
        <v>360000</v>
      </c>
      <c r="N32" s="42">
        <f t="shared" si="4"/>
        <v>4.6153846153846274</v>
      </c>
      <c r="O32" s="31">
        <f t="shared" si="5"/>
        <v>3403200</v>
      </c>
      <c r="P32" s="43">
        <f t="shared" si="6"/>
        <v>3012</v>
      </c>
    </row>
    <row r="33" spans="1:16" ht="18" customHeight="1" x14ac:dyDescent="0.2">
      <c r="A33" s="44" t="s">
        <v>27</v>
      </c>
      <c r="B33" s="34">
        <v>6</v>
      </c>
      <c r="C33" s="35">
        <v>3</v>
      </c>
      <c r="D33" s="36"/>
      <c r="E33" s="34">
        <v>1</v>
      </c>
      <c r="F33" s="37">
        <v>1</v>
      </c>
      <c r="G33" s="38">
        <v>850000</v>
      </c>
      <c r="H33" s="39">
        <v>750000</v>
      </c>
      <c r="I33" s="40">
        <v>1167000</v>
      </c>
      <c r="J33" s="26">
        <f t="shared" si="0"/>
        <v>5100000</v>
      </c>
      <c r="K33" s="41">
        <f t="shared" si="1"/>
        <v>4500000</v>
      </c>
      <c r="L33" s="28">
        <f t="shared" si="2"/>
        <v>7002000</v>
      </c>
      <c r="M33" s="29">
        <f t="shared" si="3"/>
        <v>600000</v>
      </c>
      <c r="N33" s="42">
        <f t="shared" si="4"/>
        <v>13.333333333333329</v>
      </c>
      <c r="O33" s="31">
        <f t="shared" si="5"/>
        <v>2502000</v>
      </c>
      <c r="P33" s="43">
        <f t="shared" si="6"/>
        <v>1067</v>
      </c>
    </row>
    <row r="34" spans="1:16" ht="18" customHeight="1" x14ac:dyDescent="0.2">
      <c r="A34" s="44" t="s">
        <v>27</v>
      </c>
      <c r="B34" s="34">
        <v>19</v>
      </c>
      <c r="C34" s="35">
        <v>4</v>
      </c>
      <c r="D34" s="36"/>
      <c r="E34" s="34">
        <v>1</v>
      </c>
      <c r="F34" s="37"/>
      <c r="G34" s="38">
        <v>1150000.5</v>
      </c>
      <c r="H34" s="39">
        <v>1250000</v>
      </c>
      <c r="I34" s="40">
        <v>1250000</v>
      </c>
      <c r="J34" s="26">
        <f t="shared" si="0"/>
        <v>21850009.5</v>
      </c>
      <c r="K34" s="41">
        <f t="shared" si="1"/>
        <v>23750000</v>
      </c>
      <c r="L34" s="28">
        <f t="shared" si="2"/>
        <v>23750000</v>
      </c>
      <c r="M34" s="29">
        <f t="shared" si="3"/>
        <v>-1899990.5</v>
      </c>
      <c r="N34" s="42">
        <f t="shared" si="4"/>
        <v>-7.9999600000000015</v>
      </c>
      <c r="O34" s="31">
        <f t="shared" si="5"/>
        <v>0</v>
      </c>
      <c r="P34" s="43">
        <f t="shared" si="6"/>
        <v>-1350.0062500312501</v>
      </c>
    </row>
    <row r="35" spans="1:16" ht="18" customHeight="1" x14ac:dyDescent="0.2">
      <c r="A35" s="44" t="s">
        <v>28</v>
      </c>
      <c r="B35" s="34">
        <v>1</v>
      </c>
      <c r="C35" s="35">
        <v>3</v>
      </c>
      <c r="D35" s="36"/>
      <c r="E35" s="34"/>
      <c r="F35" s="37"/>
      <c r="G35" s="38">
        <v>1069999</v>
      </c>
      <c r="H35" s="39">
        <v>1000000</v>
      </c>
      <c r="I35" s="40">
        <v>1150000</v>
      </c>
      <c r="J35" s="26">
        <f t="shared" si="0"/>
        <v>1069999</v>
      </c>
      <c r="K35" s="41">
        <f t="shared" si="1"/>
        <v>1000000</v>
      </c>
      <c r="L35" s="28">
        <f t="shared" si="2"/>
        <v>1150000</v>
      </c>
      <c r="M35" s="29">
        <f t="shared" si="3"/>
        <v>69999</v>
      </c>
      <c r="N35" s="42">
        <f t="shared" si="4"/>
        <v>6.9998999999999967</v>
      </c>
      <c r="O35" s="31">
        <f t="shared" si="5"/>
        <v>150000</v>
      </c>
      <c r="P35" s="43">
        <f t="shared" si="6"/>
        <v>1542.8806125801796</v>
      </c>
    </row>
    <row r="36" spans="1:16" ht="18" customHeight="1" x14ac:dyDescent="0.2">
      <c r="A36" s="44" t="s">
        <v>28</v>
      </c>
      <c r="B36" s="34">
        <v>2</v>
      </c>
      <c r="C36" s="35">
        <v>4</v>
      </c>
      <c r="D36" s="36"/>
      <c r="E36" s="34"/>
      <c r="F36" s="37"/>
      <c r="G36" s="38">
        <v>1157500</v>
      </c>
      <c r="H36" s="39">
        <v>1200000</v>
      </c>
      <c r="I36" s="40">
        <v>1380000</v>
      </c>
      <c r="J36" s="26">
        <f t="shared" si="0"/>
        <v>2315000</v>
      </c>
      <c r="K36" s="41">
        <f t="shared" si="1"/>
        <v>2400000</v>
      </c>
      <c r="L36" s="28">
        <f t="shared" si="2"/>
        <v>2760000</v>
      </c>
      <c r="M36" s="29">
        <f t="shared" si="3"/>
        <v>-85000</v>
      </c>
      <c r="N36" s="42">
        <f t="shared" si="4"/>
        <v>-3.5416666666666714</v>
      </c>
      <c r="O36" s="31">
        <f t="shared" si="5"/>
        <v>360000</v>
      </c>
      <c r="P36" s="43">
        <f t="shared" si="6"/>
        <v>-3347.0588235294117</v>
      </c>
    </row>
    <row r="37" spans="1:16" ht="18" customHeight="1" x14ac:dyDescent="0.2">
      <c r="A37" s="44" t="s">
        <v>29</v>
      </c>
      <c r="B37" s="34">
        <v>10</v>
      </c>
      <c r="C37" s="35">
        <v>2</v>
      </c>
      <c r="D37" s="36"/>
      <c r="E37" s="34">
        <v>1</v>
      </c>
      <c r="F37" s="37">
        <v>1</v>
      </c>
      <c r="G37" s="38">
        <v>885999.60000000009</v>
      </c>
      <c r="H37" s="39">
        <v>910000</v>
      </c>
      <c r="I37" s="40">
        <f>K38*80/100</f>
        <v>15600000</v>
      </c>
      <c r="J37" s="26">
        <f t="shared" si="0"/>
        <v>8859996</v>
      </c>
      <c r="K37" s="41">
        <f t="shared" si="1"/>
        <v>9100000</v>
      </c>
      <c r="L37" s="28">
        <f t="shared" si="2"/>
        <v>156000000</v>
      </c>
      <c r="M37" s="29">
        <f t="shared" si="3"/>
        <v>-240004</v>
      </c>
      <c r="N37" s="42">
        <f t="shared" si="4"/>
        <v>-2.6374065934065811</v>
      </c>
      <c r="O37" s="31">
        <f t="shared" si="5"/>
        <v>146900000</v>
      </c>
      <c r="P37" s="43">
        <f t="shared" si="6"/>
        <v>-65098.916684721917</v>
      </c>
    </row>
    <row r="38" spans="1:16" ht="18" customHeight="1" x14ac:dyDescent="0.2">
      <c r="A38" s="44" t="s">
        <v>29</v>
      </c>
      <c r="B38" s="34">
        <v>15</v>
      </c>
      <c r="C38" s="35">
        <v>3</v>
      </c>
      <c r="D38" s="36"/>
      <c r="E38" s="34">
        <v>1</v>
      </c>
      <c r="F38" s="37">
        <v>1</v>
      </c>
      <c r="G38" s="38">
        <v>1107499.5</v>
      </c>
      <c r="H38" s="39">
        <v>1300000</v>
      </c>
      <c r="I38" s="40">
        <v>1300000</v>
      </c>
      <c r="J38" s="26">
        <f t="shared" si="0"/>
        <v>16612492.5</v>
      </c>
      <c r="K38" s="41">
        <f t="shared" si="1"/>
        <v>19500000</v>
      </c>
      <c r="L38" s="28">
        <f t="shared" si="2"/>
        <v>19500000</v>
      </c>
      <c r="M38" s="29">
        <f t="shared" si="3"/>
        <v>-2887507.5</v>
      </c>
      <c r="N38" s="42">
        <f t="shared" si="4"/>
        <v>-14.807730769230758</v>
      </c>
      <c r="O38" s="31">
        <f t="shared" si="5"/>
        <v>0</v>
      </c>
      <c r="P38" s="43">
        <f t="shared" si="6"/>
        <v>-775.32292123916568</v>
      </c>
    </row>
    <row r="39" spans="1:16" ht="18" customHeight="1" x14ac:dyDescent="0.2">
      <c r="A39" s="44" t="s">
        <v>29</v>
      </c>
      <c r="B39" s="34">
        <v>29</v>
      </c>
      <c r="C39" s="35">
        <v>4</v>
      </c>
      <c r="D39" s="36"/>
      <c r="E39" s="34"/>
      <c r="F39" s="37"/>
      <c r="G39" s="38">
        <v>1499998</v>
      </c>
      <c r="H39" s="39">
        <v>1520000</v>
      </c>
      <c r="I39" s="40">
        <v>1600000</v>
      </c>
      <c r="J39" s="26">
        <f t="shared" si="0"/>
        <v>43499942</v>
      </c>
      <c r="K39" s="41">
        <f t="shared" si="1"/>
        <v>44080000</v>
      </c>
      <c r="L39" s="28">
        <f t="shared" si="2"/>
        <v>46400000</v>
      </c>
      <c r="M39" s="29">
        <f t="shared" si="3"/>
        <v>-580058</v>
      </c>
      <c r="N39" s="42">
        <f t="shared" si="4"/>
        <v>-1.3159210526315803</v>
      </c>
      <c r="O39" s="31">
        <f t="shared" si="5"/>
        <v>2320000</v>
      </c>
      <c r="P39" s="43">
        <f t="shared" si="6"/>
        <v>-8099.2000799920006</v>
      </c>
    </row>
    <row r="40" spans="1:16" ht="18" customHeight="1" x14ac:dyDescent="0.2">
      <c r="A40" s="33" t="s">
        <v>30</v>
      </c>
      <c r="B40" s="34">
        <v>1</v>
      </c>
      <c r="C40" s="35">
        <v>2</v>
      </c>
      <c r="D40" s="36">
        <v>1</v>
      </c>
      <c r="E40" s="34"/>
      <c r="F40" s="37"/>
      <c r="G40" s="38">
        <f>I40</f>
        <v>936000</v>
      </c>
      <c r="H40" s="39">
        <v>750000</v>
      </c>
      <c r="I40" s="40">
        <f>I41*80/100</f>
        <v>936000</v>
      </c>
      <c r="J40" s="26">
        <f t="shared" si="0"/>
        <v>936000</v>
      </c>
      <c r="K40" s="41">
        <f t="shared" si="1"/>
        <v>750000</v>
      </c>
      <c r="L40" s="28">
        <f t="shared" si="2"/>
        <v>936000</v>
      </c>
      <c r="M40" s="29">
        <f t="shared" si="3"/>
        <v>186000</v>
      </c>
      <c r="N40" s="42">
        <f t="shared" si="4"/>
        <v>24.799999999999997</v>
      </c>
      <c r="O40" s="31">
        <f t="shared" si="5"/>
        <v>186000</v>
      </c>
      <c r="P40" s="43">
        <f t="shared" si="6"/>
        <v>403.22580645161293</v>
      </c>
    </row>
    <row r="41" spans="1:16" ht="18" customHeight="1" x14ac:dyDescent="0.2">
      <c r="A41" s="33" t="s">
        <v>30</v>
      </c>
      <c r="B41" s="34">
        <v>1</v>
      </c>
      <c r="C41" s="35">
        <v>3</v>
      </c>
      <c r="D41" s="36"/>
      <c r="E41" s="34"/>
      <c r="F41" s="37"/>
      <c r="G41" s="38">
        <f>I41</f>
        <v>1170000</v>
      </c>
      <c r="H41" s="39">
        <v>795000</v>
      </c>
      <c r="I41" s="40">
        <v>1170000</v>
      </c>
      <c r="J41" s="26">
        <f t="shared" si="0"/>
        <v>1170000</v>
      </c>
      <c r="K41" s="41">
        <f t="shared" si="1"/>
        <v>795000</v>
      </c>
      <c r="L41" s="28">
        <f t="shared" si="2"/>
        <v>1170000</v>
      </c>
      <c r="M41" s="29">
        <f t="shared" si="3"/>
        <v>375000</v>
      </c>
      <c r="N41" s="42">
        <f t="shared" si="4"/>
        <v>47.169811320754718</v>
      </c>
      <c r="O41" s="31">
        <f t="shared" si="5"/>
        <v>375000</v>
      </c>
      <c r="P41" s="43">
        <f t="shared" si="6"/>
        <v>212</v>
      </c>
    </row>
    <row r="42" spans="1:16" ht="18" customHeight="1" x14ac:dyDescent="0.2">
      <c r="A42" s="44" t="s">
        <v>31</v>
      </c>
      <c r="B42" s="34">
        <v>27</v>
      </c>
      <c r="C42" s="35">
        <v>2</v>
      </c>
      <c r="D42" s="36"/>
      <c r="E42" s="34">
        <v>3</v>
      </c>
      <c r="F42" s="37">
        <v>1</v>
      </c>
      <c r="G42" s="38">
        <v>767000</v>
      </c>
      <c r="H42" s="39">
        <v>970000</v>
      </c>
      <c r="I42" s="40">
        <v>1000000</v>
      </c>
      <c r="J42" s="26">
        <f t="shared" si="0"/>
        <v>20709000</v>
      </c>
      <c r="K42" s="41">
        <f t="shared" si="1"/>
        <v>26190000</v>
      </c>
      <c r="L42" s="28">
        <f t="shared" si="2"/>
        <v>27000000</v>
      </c>
      <c r="M42" s="29">
        <f t="shared" si="3"/>
        <v>-5481000</v>
      </c>
      <c r="N42" s="42">
        <f t="shared" si="4"/>
        <v>-20.927835051546396</v>
      </c>
      <c r="O42" s="31">
        <f t="shared" si="5"/>
        <v>810000</v>
      </c>
      <c r="P42" s="43">
        <f t="shared" si="6"/>
        <v>-592.61083743842369</v>
      </c>
    </row>
    <row r="43" spans="1:16" ht="18" customHeight="1" x14ac:dyDescent="0.2">
      <c r="A43" s="44" t="s">
        <v>31</v>
      </c>
      <c r="B43" s="34">
        <v>21</v>
      </c>
      <c r="C43" s="35">
        <v>3</v>
      </c>
      <c r="D43" s="36">
        <v>1</v>
      </c>
      <c r="E43" s="34">
        <v>1</v>
      </c>
      <c r="F43" s="37"/>
      <c r="G43" s="38">
        <v>958750</v>
      </c>
      <c r="H43" s="39">
        <v>1100000</v>
      </c>
      <c r="I43" s="40">
        <v>1300000</v>
      </c>
      <c r="J43" s="26">
        <f t="shared" si="0"/>
        <v>20133750</v>
      </c>
      <c r="K43" s="41">
        <f t="shared" si="1"/>
        <v>23100000</v>
      </c>
      <c r="L43" s="28">
        <f t="shared" si="2"/>
        <v>27300000</v>
      </c>
      <c r="M43" s="29">
        <f t="shared" si="3"/>
        <v>-2966250</v>
      </c>
      <c r="N43" s="42">
        <f t="shared" si="4"/>
        <v>-12.840909090909093</v>
      </c>
      <c r="O43" s="31">
        <f t="shared" si="5"/>
        <v>4200000</v>
      </c>
      <c r="P43" s="43">
        <f t="shared" si="6"/>
        <v>-1020.3539823008849</v>
      </c>
    </row>
    <row r="44" spans="1:16" ht="18" customHeight="1" x14ac:dyDescent="0.2">
      <c r="A44" s="44" t="s">
        <v>31</v>
      </c>
      <c r="B44" s="34">
        <v>4</v>
      </c>
      <c r="C44" s="35">
        <v>4</v>
      </c>
      <c r="D44" s="36"/>
      <c r="E44" s="34"/>
      <c r="F44" s="37"/>
      <c r="G44" s="38">
        <v>1477500</v>
      </c>
      <c r="H44" s="39">
        <v>500000</v>
      </c>
      <c r="I44" s="40">
        <v>1200000</v>
      </c>
      <c r="J44" s="26">
        <f t="shared" si="0"/>
        <v>5910000</v>
      </c>
      <c r="K44" s="41">
        <f t="shared" si="1"/>
        <v>2000000</v>
      </c>
      <c r="L44" s="28">
        <f t="shared" si="2"/>
        <v>4800000</v>
      </c>
      <c r="M44" s="29">
        <f t="shared" si="3"/>
        <v>3910000</v>
      </c>
      <c r="N44" s="42">
        <f t="shared" si="4"/>
        <v>195.5</v>
      </c>
      <c r="O44" s="31">
        <f t="shared" si="5"/>
        <v>2800000</v>
      </c>
      <c r="P44" s="43">
        <f t="shared" si="6"/>
        <v>22.762148337595917</v>
      </c>
    </row>
    <row r="45" spans="1:16" ht="18" customHeight="1" x14ac:dyDescent="0.2">
      <c r="A45" s="44" t="s">
        <v>32</v>
      </c>
      <c r="B45" s="34">
        <v>1</v>
      </c>
      <c r="C45" s="35">
        <v>2</v>
      </c>
      <c r="D45" s="36"/>
      <c r="E45" s="34">
        <v>1</v>
      </c>
      <c r="F45" s="37"/>
      <c r="G45" s="38">
        <f>I45</f>
        <v>360000</v>
      </c>
      <c r="H45" s="39">
        <v>360000</v>
      </c>
      <c r="I45" s="40">
        <v>360000</v>
      </c>
      <c r="J45" s="26">
        <f t="shared" si="0"/>
        <v>360000</v>
      </c>
      <c r="K45" s="41">
        <f t="shared" si="1"/>
        <v>360000</v>
      </c>
      <c r="L45" s="28">
        <f t="shared" si="2"/>
        <v>360000</v>
      </c>
      <c r="M45" s="29">
        <f t="shared" si="3"/>
        <v>0</v>
      </c>
      <c r="N45" s="42">
        <f t="shared" si="4"/>
        <v>0</v>
      </c>
      <c r="O45" s="31">
        <f t="shared" si="5"/>
        <v>0</v>
      </c>
      <c r="P45" s="43" t="e">
        <f t="shared" si="6"/>
        <v>#DIV/0!</v>
      </c>
    </row>
    <row r="46" spans="1:16" ht="18" customHeight="1" x14ac:dyDescent="0.2">
      <c r="A46" s="33" t="s">
        <v>33</v>
      </c>
      <c r="B46" s="34">
        <v>1</v>
      </c>
      <c r="C46" s="35">
        <v>4</v>
      </c>
      <c r="D46" s="36"/>
      <c r="E46" s="34"/>
      <c r="F46" s="37"/>
      <c r="G46" s="38">
        <f>I46</f>
        <v>1045000</v>
      </c>
      <c r="H46" s="39">
        <v>872500</v>
      </c>
      <c r="I46" s="40">
        <v>1045000</v>
      </c>
      <c r="J46" s="26">
        <f t="shared" si="0"/>
        <v>1045000</v>
      </c>
      <c r="K46" s="41">
        <f>B46*H46</f>
        <v>872500</v>
      </c>
      <c r="L46" s="28">
        <f t="shared" si="2"/>
        <v>1045000</v>
      </c>
      <c r="M46" s="29">
        <f t="shared" si="3"/>
        <v>172500</v>
      </c>
      <c r="N46" s="42">
        <f>IF(J46="","",J46/K46*100-100)</f>
        <v>19.770773638968492</v>
      </c>
      <c r="O46" s="31">
        <f t="shared" si="5"/>
        <v>172500</v>
      </c>
      <c r="P46" s="43">
        <f>IF(L46="","",L46/M46*100-100)</f>
        <v>505.79710144927537</v>
      </c>
    </row>
    <row r="47" spans="1:16" ht="18" customHeight="1" x14ac:dyDescent="0.2">
      <c r="A47" s="33" t="s">
        <v>34</v>
      </c>
      <c r="B47" s="34">
        <v>1</v>
      </c>
      <c r="C47" s="35">
        <v>2</v>
      </c>
      <c r="D47" s="36"/>
      <c r="E47" s="34"/>
      <c r="F47" s="37"/>
      <c r="G47" s="45">
        <v>800000</v>
      </c>
      <c r="H47" s="39">
        <v>850000</v>
      </c>
      <c r="I47" s="40">
        <v>850000</v>
      </c>
      <c r="J47" s="26">
        <f t="shared" si="0"/>
        <v>800000</v>
      </c>
      <c r="K47" s="41">
        <f t="shared" si="1"/>
        <v>850000</v>
      </c>
      <c r="L47" s="28">
        <f t="shared" si="2"/>
        <v>850000</v>
      </c>
      <c r="M47" s="29">
        <f t="shared" si="3"/>
        <v>-50000</v>
      </c>
      <c r="N47" s="42">
        <f t="shared" si="4"/>
        <v>-5.8823529411764781</v>
      </c>
      <c r="O47" s="31">
        <f t="shared" si="5"/>
        <v>0</v>
      </c>
      <c r="P47" s="43">
        <f t="shared" ref="P47:P110" si="8">IF(L47="","",L47/M47*100-100)</f>
        <v>-1800</v>
      </c>
    </row>
    <row r="48" spans="1:16" ht="18" customHeight="1" x14ac:dyDescent="0.2">
      <c r="A48" s="33" t="s">
        <v>34</v>
      </c>
      <c r="B48" s="34">
        <v>1</v>
      </c>
      <c r="C48" s="35">
        <v>3</v>
      </c>
      <c r="D48" s="36"/>
      <c r="E48" s="34"/>
      <c r="F48" s="37"/>
      <c r="G48" s="45">
        <v>1000000</v>
      </c>
      <c r="H48" s="39">
        <v>1150000</v>
      </c>
      <c r="I48" s="40">
        <v>1150000</v>
      </c>
      <c r="J48" s="26">
        <f t="shared" si="0"/>
        <v>1000000</v>
      </c>
      <c r="K48" s="41">
        <f t="shared" si="1"/>
        <v>1150000</v>
      </c>
      <c r="L48" s="28">
        <f t="shared" si="2"/>
        <v>1150000</v>
      </c>
      <c r="M48" s="29">
        <f t="shared" si="3"/>
        <v>-150000</v>
      </c>
      <c r="N48" s="42">
        <f t="shared" si="4"/>
        <v>-13.043478260869563</v>
      </c>
      <c r="O48" s="31">
        <f t="shared" si="5"/>
        <v>0</v>
      </c>
      <c r="P48" s="43">
        <f t="shared" si="8"/>
        <v>-866.66666666666674</v>
      </c>
    </row>
    <row r="49" spans="1:16" ht="18" customHeight="1" x14ac:dyDescent="0.2">
      <c r="A49" s="33" t="s">
        <v>34</v>
      </c>
      <c r="B49" s="34">
        <v>1</v>
      </c>
      <c r="C49" s="35">
        <v>4</v>
      </c>
      <c r="D49" s="36"/>
      <c r="E49" s="34"/>
      <c r="F49" s="37"/>
      <c r="G49" s="38">
        <v>1600000</v>
      </c>
      <c r="H49" s="39">
        <v>1450000</v>
      </c>
      <c r="I49" s="40">
        <v>1600000</v>
      </c>
      <c r="J49" s="26">
        <f t="shared" si="0"/>
        <v>1600000</v>
      </c>
      <c r="K49" s="41">
        <f t="shared" si="1"/>
        <v>1450000</v>
      </c>
      <c r="L49" s="28">
        <f t="shared" si="2"/>
        <v>1600000</v>
      </c>
      <c r="M49" s="29">
        <f t="shared" si="3"/>
        <v>150000</v>
      </c>
      <c r="N49" s="42">
        <f t="shared" si="4"/>
        <v>10.34482758620689</v>
      </c>
      <c r="O49" s="31">
        <f t="shared" si="5"/>
        <v>150000</v>
      </c>
      <c r="P49" s="43">
        <f t="shared" si="8"/>
        <v>966.66666666666652</v>
      </c>
    </row>
    <row r="50" spans="1:16" ht="18" customHeight="1" x14ac:dyDescent="0.2">
      <c r="A50" s="33" t="s">
        <v>35</v>
      </c>
      <c r="B50" s="34">
        <v>1</v>
      </c>
      <c r="C50" s="35">
        <v>2</v>
      </c>
      <c r="D50" s="36"/>
      <c r="E50" s="34"/>
      <c r="F50" s="37"/>
      <c r="G50" s="45">
        <f>0.8*1200000</f>
        <v>960000</v>
      </c>
      <c r="H50" s="39">
        <v>1100000</v>
      </c>
      <c r="I50" s="40">
        <v>1000000</v>
      </c>
      <c r="J50" s="26">
        <f t="shared" si="0"/>
        <v>960000</v>
      </c>
      <c r="K50" s="41">
        <f t="shared" si="1"/>
        <v>1100000</v>
      </c>
      <c r="L50" s="28">
        <f t="shared" si="2"/>
        <v>1000000</v>
      </c>
      <c r="M50" s="29">
        <f t="shared" si="3"/>
        <v>-140000</v>
      </c>
      <c r="N50" s="42">
        <f t="shared" si="4"/>
        <v>-12.727272727272734</v>
      </c>
      <c r="O50" s="31">
        <f t="shared" si="5"/>
        <v>-100000</v>
      </c>
      <c r="P50" s="43">
        <f t="shared" si="8"/>
        <v>-814.28571428571433</v>
      </c>
    </row>
    <row r="51" spans="1:16" ht="18" customHeight="1" x14ac:dyDescent="0.2">
      <c r="A51" s="33" t="s">
        <v>35</v>
      </c>
      <c r="B51" s="34">
        <v>1</v>
      </c>
      <c r="C51" s="35">
        <v>3</v>
      </c>
      <c r="D51" s="36"/>
      <c r="E51" s="34"/>
      <c r="F51" s="37"/>
      <c r="G51" s="45">
        <v>1200000</v>
      </c>
      <c r="H51" s="39">
        <v>1230000</v>
      </c>
      <c r="I51" s="40">
        <v>1300000</v>
      </c>
      <c r="J51" s="26">
        <f t="shared" si="0"/>
        <v>1200000</v>
      </c>
      <c r="K51" s="41">
        <f t="shared" si="1"/>
        <v>1230000</v>
      </c>
      <c r="L51" s="28">
        <f t="shared" si="2"/>
        <v>1300000</v>
      </c>
      <c r="M51" s="29">
        <f t="shared" si="3"/>
        <v>-30000</v>
      </c>
      <c r="N51" s="42">
        <f t="shared" si="4"/>
        <v>-2.4390243902439011</v>
      </c>
      <c r="O51" s="31">
        <f t="shared" si="5"/>
        <v>70000</v>
      </c>
      <c r="P51" s="43">
        <f t="shared" si="8"/>
        <v>-4433.3333333333339</v>
      </c>
    </row>
    <row r="52" spans="1:16" ht="18" customHeight="1" x14ac:dyDescent="0.2">
      <c r="A52" s="33" t="s">
        <v>36</v>
      </c>
      <c r="B52" s="34">
        <v>3</v>
      </c>
      <c r="C52" s="35">
        <v>2</v>
      </c>
      <c r="D52" s="36">
        <v>1</v>
      </c>
      <c r="E52" s="34">
        <v>2</v>
      </c>
      <c r="F52" s="37"/>
      <c r="G52" s="38">
        <v>297200</v>
      </c>
      <c r="H52" s="39">
        <v>355000</v>
      </c>
      <c r="I52" s="40">
        <f>700000*40/100</f>
        <v>280000</v>
      </c>
      <c r="J52" s="26">
        <f t="shared" si="0"/>
        <v>891600</v>
      </c>
      <c r="K52" s="41">
        <f t="shared" si="1"/>
        <v>1065000</v>
      </c>
      <c r="L52" s="28">
        <f t="shared" si="2"/>
        <v>840000</v>
      </c>
      <c r="M52" s="29">
        <f t="shared" si="3"/>
        <v>-173400</v>
      </c>
      <c r="N52" s="42">
        <f t="shared" si="4"/>
        <v>-16.281690140845072</v>
      </c>
      <c r="O52" s="31">
        <f t="shared" si="5"/>
        <v>-225000</v>
      </c>
      <c r="P52" s="43">
        <f t="shared" si="8"/>
        <v>-584.42906574394465</v>
      </c>
    </row>
    <row r="53" spans="1:16" ht="18" customHeight="1" x14ac:dyDescent="0.2">
      <c r="A53" s="44" t="s">
        <v>37</v>
      </c>
      <c r="B53" s="34">
        <v>1</v>
      </c>
      <c r="C53" s="35">
        <v>2</v>
      </c>
      <c r="D53" s="36"/>
      <c r="E53" s="34"/>
      <c r="F53" s="37"/>
      <c r="G53" s="38">
        <v>1000000</v>
      </c>
      <c r="H53" s="39">
        <v>1000000</v>
      </c>
      <c r="I53" s="40">
        <v>1000000</v>
      </c>
      <c r="J53" s="26">
        <f t="shared" si="0"/>
        <v>1000000</v>
      </c>
      <c r="K53" s="41">
        <f t="shared" si="1"/>
        <v>1000000</v>
      </c>
      <c r="L53" s="28">
        <f t="shared" si="2"/>
        <v>1000000</v>
      </c>
      <c r="M53" s="29">
        <f t="shared" si="3"/>
        <v>0</v>
      </c>
      <c r="N53" s="42">
        <f t="shared" si="4"/>
        <v>0</v>
      </c>
      <c r="O53" s="31">
        <f t="shared" si="5"/>
        <v>0</v>
      </c>
      <c r="P53" s="43" t="e">
        <f t="shared" si="8"/>
        <v>#DIV/0!</v>
      </c>
    </row>
    <row r="54" spans="1:16" ht="18" customHeight="1" x14ac:dyDescent="0.2">
      <c r="A54" s="44" t="s">
        <v>37</v>
      </c>
      <c r="B54" s="34">
        <v>1</v>
      </c>
      <c r="C54" s="35">
        <v>3</v>
      </c>
      <c r="D54" s="36"/>
      <c r="E54" s="34"/>
      <c r="F54" s="37"/>
      <c r="G54" s="38">
        <v>1300000</v>
      </c>
      <c r="H54" s="39">
        <v>1240000</v>
      </c>
      <c r="I54" s="40">
        <v>1300000</v>
      </c>
      <c r="J54" s="26">
        <f t="shared" si="0"/>
        <v>1300000</v>
      </c>
      <c r="K54" s="41">
        <f t="shared" si="1"/>
        <v>1240000</v>
      </c>
      <c r="L54" s="28">
        <f t="shared" si="2"/>
        <v>1300000</v>
      </c>
      <c r="M54" s="29">
        <f t="shared" si="3"/>
        <v>60000</v>
      </c>
      <c r="N54" s="42">
        <f t="shared" si="4"/>
        <v>4.8387096774193452</v>
      </c>
      <c r="O54" s="31">
        <f t="shared" si="5"/>
        <v>60000</v>
      </c>
      <c r="P54" s="43">
        <f t="shared" si="8"/>
        <v>2066.666666666667</v>
      </c>
    </row>
    <row r="55" spans="1:16" ht="18" customHeight="1" x14ac:dyDescent="0.2">
      <c r="A55" s="44" t="s">
        <v>37</v>
      </c>
      <c r="B55" s="34">
        <v>1</v>
      </c>
      <c r="C55" s="35">
        <v>4</v>
      </c>
      <c r="D55" s="36"/>
      <c r="E55" s="34"/>
      <c r="F55" s="37"/>
      <c r="G55" s="38">
        <f>I55</f>
        <v>1450000</v>
      </c>
      <c r="H55" s="39">
        <v>1340000</v>
      </c>
      <c r="I55" s="40">
        <v>1450000</v>
      </c>
      <c r="J55" s="26">
        <f t="shared" si="0"/>
        <v>1450000</v>
      </c>
      <c r="K55" s="41">
        <f t="shared" si="1"/>
        <v>1340000</v>
      </c>
      <c r="L55" s="28">
        <f t="shared" si="2"/>
        <v>1450000</v>
      </c>
      <c r="M55" s="29">
        <f t="shared" si="3"/>
        <v>110000</v>
      </c>
      <c r="N55" s="42">
        <f t="shared" si="4"/>
        <v>8.2089552238805936</v>
      </c>
      <c r="O55" s="31">
        <f t="shared" si="5"/>
        <v>110000</v>
      </c>
      <c r="P55" s="43">
        <f t="shared" si="8"/>
        <v>1218.1818181818182</v>
      </c>
    </row>
    <row r="56" spans="1:16" ht="18" customHeight="1" x14ac:dyDescent="0.2">
      <c r="A56" s="44" t="s">
        <v>38</v>
      </c>
      <c r="B56" s="34">
        <v>5</v>
      </c>
      <c r="C56" s="35">
        <v>2</v>
      </c>
      <c r="D56" s="36">
        <v>1</v>
      </c>
      <c r="E56" s="34">
        <v>1</v>
      </c>
      <c r="F56" s="37"/>
      <c r="G56" s="38">
        <v>1000000</v>
      </c>
      <c r="H56" s="39">
        <v>1000000</v>
      </c>
      <c r="I56" s="40">
        <v>1000000</v>
      </c>
      <c r="J56" s="26">
        <f t="shared" si="0"/>
        <v>5000000</v>
      </c>
      <c r="K56" s="41">
        <f t="shared" si="1"/>
        <v>5000000</v>
      </c>
      <c r="L56" s="28">
        <f t="shared" si="2"/>
        <v>5000000</v>
      </c>
      <c r="M56" s="29">
        <f t="shared" si="3"/>
        <v>0</v>
      </c>
      <c r="N56" s="42">
        <f t="shared" si="4"/>
        <v>0</v>
      </c>
      <c r="O56" s="31">
        <f t="shared" si="5"/>
        <v>0</v>
      </c>
      <c r="P56" s="43" t="e">
        <f t="shared" si="8"/>
        <v>#DIV/0!</v>
      </c>
    </row>
    <row r="57" spans="1:16" ht="18" customHeight="1" x14ac:dyDescent="0.2">
      <c r="A57" s="44" t="s">
        <v>38</v>
      </c>
      <c r="B57" s="34">
        <v>2</v>
      </c>
      <c r="C57" s="35">
        <v>3</v>
      </c>
      <c r="D57" s="36"/>
      <c r="E57" s="34"/>
      <c r="F57" s="37"/>
      <c r="G57" s="38">
        <v>1300000</v>
      </c>
      <c r="H57" s="39">
        <v>1150000</v>
      </c>
      <c r="I57" s="40">
        <v>1300000</v>
      </c>
      <c r="J57" s="26">
        <f t="shared" si="0"/>
        <v>2600000</v>
      </c>
      <c r="K57" s="41">
        <f t="shared" si="1"/>
        <v>2300000</v>
      </c>
      <c r="L57" s="28">
        <f t="shared" si="2"/>
        <v>2600000</v>
      </c>
      <c r="M57" s="29">
        <f t="shared" si="3"/>
        <v>300000</v>
      </c>
      <c r="N57" s="42">
        <f t="shared" si="4"/>
        <v>13.043478260869563</v>
      </c>
      <c r="O57" s="31">
        <f t="shared" si="5"/>
        <v>300000</v>
      </c>
      <c r="P57" s="43">
        <f t="shared" si="8"/>
        <v>766.66666666666663</v>
      </c>
    </row>
    <row r="58" spans="1:16" ht="18" customHeight="1" x14ac:dyDescent="0.2">
      <c r="A58" s="44" t="s">
        <v>38</v>
      </c>
      <c r="B58" s="34">
        <v>1</v>
      </c>
      <c r="C58" s="35">
        <v>4</v>
      </c>
      <c r="D58" s="36"/>
      <c r="E58" s="34"/>
      <c r="F58" s="37"/>
      <c r="G58" s="38">
        <v>1600000</v>
      </c>
      <c r="H58" s="39">
        <v>1250000</v>
      </c>
      <c r="I58" s="40">
        <v>1600000</v>
      </c>
      <c r="J58" s="26">
        <f t="shared" si="0"/>
        <v>1600000</v>
      </c>
      <c r="K58" s="41">
        <f t="shared" si="1"/>
        <v>1250000</v>
      </c>
      <c r="L58" s="28">
        <f t="shared" si="2"/>
        <v>1600000</v>
      </c>
      <c r="M58" s="29">
        <f t="shared" si="3"/>
        <v>350000</v>
      </c>
      <c r="N58" s="42">
        <f t="shared" si="4"/>
        <v>28</v>
      </c>
      <c r="O58" s="31">
        <f t="shared" si="5"/>
        <v>350000</v>
      </c>
      <c r="P58" s="43">
        <f t="shared" si="8"/>
        <v>357.14285714285711</v>
      </c>
    </row>
    <row r="59" spans="1:16" ht="18" customHeight="1" x14ac:dyDescent="0.2">
      <c r="A59" s="33" t="s">
        <v>39</v>
      </c>
      <c r="B59" s="34">
        <v>1</v>
      </c>
      <c r="C59" s="35">
        <v>2</v>
      </c>
      <c r="D59" s="36"/>
      <c r="E59" s="34"/>
      <c r="F59" s="37"/>
      <c r="G59" s="38">
        <v>576000.80000000005</v>
      </c>
      <c r="H59" s="39">
        <v>450000</v>
      </c>
      <c r="I59" s="40">
        <v>570000</v>
      </c>
      <c r="J59" s="26">
        <f t="shared" si="0"/>
        <v>576000.80000000005</v>
      </c>
      <c r="K59" s="41">
        <f t="shared" si="1"/>
        <v>450000</v>
      </c>
      <c r="L59" s="28">
        <f t="shared" si="2"/>
        <v>570000</v>
      </c>
      <c r="M59" s="29">
        <f t="shared" si="3"/>
        <v>126000.80000000005</v>
      </c>
      <c r="N59" s="42">
        <f t="shared" si="4"/>
        <v>28.000177777777793</v>
      </c>
      <c r="O59" s="31">
        <f t="shared" si="5"/>
        <v>120000</v>
      </c>
      <c r="P59" s="43">
        <f t="shared" si="8"/>
        <v>352.37808013917356</v>
      </c>
    </row>
    <row r="60" spans="1:16" ht="18" customHeight="1" x14ac:dyDescent="0.2">
      <c r="A60" s="33" t="s">
        <v>39</v>
      </c>
      <c r="B60" s="34">
        <v>2</v>
      </c>
      <c r="C60" s="35">
        <v>4</v>
      </c>
      <c r="D60" s="36"/>
      <c r="E60" s="34"/>
      <c r="F60" s="37"/>
      <c r="G60" s="38">
        <v>1480001</v>
      </c>
      <c r="H60" s="39">
        <v>1280000</v>
      </c>
      <c r="I60" s="40">
        <v>1285000</v>
      </c>
      <c r="J60" s="26">
        <f t="shared" si="0"/>
        <v>2960002</v>
      </c>
      <c r="K60" s="41">
        <f t="shared" si="1"/>
        <v>2560000</v>
      </c>
      <c r="L60" s="28">
        <f t="shared" si="2"/>
        <v>2570000</v>
      </c>
      <c r="M60" s="29">
        <f t="shared" si="3"/>
        <v>400002</v>
      </c>
      <c r="N60" s="42">
        <f t="shared" si="4"/>
        <v>15.625078125000002</v>
      </c>
      <c r="O60" s="31">
        <f t="shared" si="5"/>
        <v>10000</v>
      </c>
      <c r="P60" s="43">
        <f t="shared" si="8"/>
        <v>542.49678751606245</v>
      </c>
    </row>
    <row r="61" spans="1:16" ht="18" customHeight="1" x14ac:dyDescent="0.2">
      <c r="A61" s="44" t="s">
        <v>40</v>
      </c>
      <c r="B61" s="34">
        <v>11</v>
      </c>
      <c r="C61" s="35">
        <v>2</v>
      </c>
      <c r="D61" s="36">
        <v>3</v>
      </c>
      <c r="E61" s="34">
        <v>1</v>
      </c>
      <c r="F61" s="37"/>
      <c r="G61" s="38">
        <v>512000.80000000005</v>
      </c>
      <c r="H61" s="39">
        <v>635000</v>
      </c>
      <c r="I61" s="40">
        <v>640000</v>
      </c>
      <c r="J61" s="26">
        <f t="shared" si="0"/>
        <v>5632008.8000000007</v>
      </c>
      <c r="K61" s="41">
        <f t="shared" si="1"/>
        <v>6985000</v>
      </c>
      <c r="L61" s="28">
        <f t="shared" si="2"/>
        <v>7040000</v>
      </c>
      <c r="M61" s="29">
        <f t="shared" si="3"/>
        <v>-1352991.1999999993</v>
      </c>
      <c r="N61" s="42">
        <f t="shared" si="4"/>
        <v>-19.369952755905501</v>
      </c>
      <c r="O61" s="31">
        <f t="shared" si="5"/>
        <v>55000</v>
      </c>
      <c r="P61" s="43">
        <f t="shared" si="8"/>
        <v>-620.32858750300841</v>
      </c>
    </row>
    <row r="62" spans="1:16" ht="18" customHeight="1" x14ac:dyDescent="0.2">
      <c r="A62" s="44" t="s">
        <v>40</v>
      </c>
      <c r="B62" s="34">
        <v>9</v>
      </c>
      <c r="C62" s="35">
        <v>3</v>
      </c>
      <c r="D62" s="36"/>
      <c r="E62" s="34"/>
      <c r="F62" s="37"/>
      <c r="G62" s="38">
        <v>640001</v>
      </c>
      <c r="H62" s="39">
        <v>600000</v>
      </c>
      <c r="I62" s="40">
        <v>850000</v>
      </c>
      <c r="J62" s="26">
        <f t="shared" si="0"/>
        <v>5760009</v>
      </c>
      <c r="K62" s="41">
        <f t="shared" si="1"/>
        <v>5400000</v>
      </c>
      <c r="L62" s="28">
        <f t="shared" si="2"/>
        <v>7650000</v>
      </c>
      <c r="M62" s="29">
        <f t="shared" si="3"/>
        <v>360009</v>
      </c>
      <c r="N62" s="42">
        <f t="shared" si="4"/>
        <v>6.6668333333333294</v>
      </c>
      <c r="O62" s="31">
        <f t="shared" si="5"/>
        <v>2250000</v>
      </c>
      <c r="P62" s="43">
        <f t="shared" si="8"/>
        <v>2024.946876328092</v>
      </c>
    </row>
    <row r="63" spans="1:16" ht="18" customHeight="1" x14ac:dyDescent="0.2">
      <c r="A63" s="44" t="s">
        <v>40</v>
      </c>
      <c r="B63" s="34">
        <v>5</v>
      </c>
      <c r="C63" s="35">
        <v>4</v>
      </c>
      <c r="D63" s="36"/>
      <c r="E63" s="34"/>
      <c r="F63" s="37"/>
      <c r="G63" s="38">
        <v>1070000</v>
      </c>
      <c r="H63" s="39">
        <v>725000</v>
      </c>
      <c r="I63" s="40">
        <v>870000</v>
      </c>
      <c r="J63" s="26">
        <f t="shared" si="0"/>
        <v>5350000</v>
      </c>
      <c r="K63" s="41">
        <f t="shared" si="1"/>
        <v>3625000</v>
      </c>
      <c r="L63" s="28">
        <f t="shared" si="2"/>
        <v>4350000</v>
      </c>
      <c r="M63" s="29">
        <f t="shared" si="3"/>
        <v>1725000</v>
      </c>
      <c r="N63" s="42">
        <f t="shared" si="4"/>
        <v>47.586206896551744</v>
      </c>
      <c r="O63" s="31">
        <f t="shared" si="5"/>
        <v>725000</v>
      </c>
      <c r="P63" s="43">
        <f t="shared" si="8"/>
        <v>152.17391304347828</v>
      </c>
    </row>
    <row r="64" spans="1:16" ht="18" customHeight="1" x14ac:dyDescent="0.2">
      <c r="A64" s="44" t="s">
        <v>41</v>
      </c>
      <c r="B64" s="34">
        <v>24</v>
      </c>
      <c r="C64" s="35">
        <v>2</v>
      </c>
      <c r="D64" s="36">
        <v>3</v>
      </c>
      <c r="E64" s="34">
        <v>3</v>
      </c>
      <c r="F64" s="37">
        <v>2</v>
      </c>
      <c r="G64" s="38">
        <v>800000</v>
      </c>
      <c r="H64" s="39">
        <v>860000</v>
      </c>
      <c r="I64" s="40">
        <v>845000</v>
      </c>
      <c r="J64" s="26">
        <f t="shared" si="0"/>
        <v>19200000</v>
      </c>
      <c r="K64" s="41">
        <f t="shared" si="1"/>
        <v>20640000</v>
      </c>
      <c r="L64" s="28">
        <f t="shared" si="2"/>
        <v>20280000</v>
      </c>
      <c r="M64" s="29">
        <f t="shared" si="3"/>
        <v>-1440000</v>
      </c>
      <c r="N64" s="42">
        <f t="shared" si="4"/>
        <v>-6.9767441860465169</v>
      </c>
      <c r="O64" s="31">
        <f t="shared" si="5"/>
        <v>-360000</v>
      </c>
      <c r="P64" s="43">
        <f t="shared" si="8"/>
        <v>-1508.3333333333335</v>
      </c>
    </row>
    <row r="65" spans="1:16" ht="18" customHeight="1" x14ac:dyDescent="0.2">
      <c r="A65" s="44" t="s">
        <v>41</v>
      </c>
      <c r="B65" s="34">
        <v>31</v>
      </c>
      <c r="C65" s="35">
        <v>3</v>
      </c>
      <c r="D65" s="36"/>
      <c r="E65" s="34">
        <v>3</v>
      </c>
      <c r="F65" s="37">
        <v>1</v>
      </c>
      <c r="G65" s="38">
        <v>1000000</v>
      </c>
      <c r="H65" s="39">
        <v>970000</v>
      </c>
      <c r="I65" s="40">
        <v>1300000</v>
      </c>
      <c r="J65" s="26">
        <f t="shared" si="0"/>
        <v>31000000</v>
      </c>
      <c r="K65" s="41">
        <f t="shared" si="1"/>
        <v>30070000</v>
      </c>
      <c r="L65" s="28">
        <f t="shared" si="2"/>
        <v>40300000</v>
      </c>
      <c r="M65" s="29">
        <f t="shared" si="3"/>
        <v>930000</v>
      </c>
      <c r="N65" s="42">
        <f t="shared" si="4"/>
        <v>3.0927835051546282</v>
      </c>
      <c r="O65" s="31">
        <f t="shared" si="5"/>
        <v>10230000</v>
      </c>
      <c r="P65" s="43">
        <f t="shared" si="8"/>
        <v>4233.3333333333339</v>
      </c>
    </row>
    <row r="66" spans="1:16" ht="18" customHeight="1" x14ac:dyDescent="0.2">
      <c r="A66" s="44" t="s">
        <v>41</v>
      </c>
      <c r="B66" s="34">
        <v>9</v>
      </c>
      <c r="C66" s="35">
        <v>4</v>
      </c>
      <c r="D66" s="36"/>
      <c r="E66" s="34"/>
      <c r="F66" s="37"/>
      <c r="G66" s="38">
        <v>1512501</v>
      </c>
      <c r="H66" s="39">
        <v>1220000</v>
      </c>
      <c r="I66" s="40">
        <v>1600000</v>
      </c>
      <c r="J66" s="26">
        <f t="shared" si="0"/>
        <v>13612509</v>
      </c>
      <c r="K66" s="41">
        <f t="shared" si="1"/>
        <v>10980000</v>
      </c>
      <c r="L66" s="28">
        <f t="shared" si="2"/>
        <v>14400000</v>
      </c>
      <c r="M66" s="29">
        <f t="shared" si="3"/>
        <v>2632509</v>
      </c>
      <c r="N66" s="42">
        <f t="shared" si="4"/>
        <v>23.975491803278686</v>
      </c>
      <c r="O66" s="31">
        <f t="shared" si="5"/>
        <v>3420000</v>
      </c>
      <c r="P66" s="43">
        <f t="shared" si="8"/>
        <v>447.00667690024989</v>
      </c>
    </row>
    <row r="67" spans="1:16" ht="18" customHeight="1" x14ac:dyDescent="0.2">
      <c r="A67" s="44" t="s">
        <v>42</v>
      </c>
      <c r="B67" s="34">
        <v>6</v>
      </c>
      <c r="C67" s="35">
        <v>2</v>
      </c>
      <c r="D67" s="36"/>
      <c r="E67" s="34">
        <v>4</v>
      </c>
      <c r="F67" s="37"/>
      <c r="G67" s="38">
        <v>516000</v>
      </c>
      <c r="H67" s="39">
        <v>335000</v>
      </c>
      <c r="I67" s="40">
        <v>865000</v>
      </c>
      <c r="J67" s="26">
        <f t="shared" si="0"/>
        <v>3096000</v>
      </c>
      <c r="K67" s="41">
        <f t="shared" si="1"/>
        <v>2010000</v>
      </c>
      <c r="L67" s="28">
        <f t="shared" si="2"/>
        <v>5190000</v>
      </c>
      <c r="M67" s="29">
        <f t="shared" si="3"/>
        <v>1086000</v>
      </c>
      <c r="N67" s="42">
        <f t="shared" si="4"/>
        <v>54.029850746268636</v>
      </c>
      <c r="O67" s="31">
        <f t="shared" si="5"/>
        <v>3180000</v>
      </c>
      <c r="P67" s="43">
        <f t="shared" si="8"/>
        <v>377.90055248618779</v>
      </c>
    </row>
    <row r="68" spans="1:16" ht="18" customHeight="1" x14ac:dyDescent="0.2">
      <c r="A68" s="44" t="s">
        <v>42</v>
      </c>
      <c r="B68" s="34">
        <v>9</v>
      </c>
      <c r="C68" s="35">
        <v>3</v>
      </c>
      <c r="D68" s="36"/>
      <c r="E68" s="34">
        <v>1</v>
      </c>
      <c r="F68" s="37"/>
      <c r="G68" s="38">
        <v>645000</v>
      </c>
      <c r="H68" s="39">
        <v>400000</v>
      </c>
      <c r="I68" s="40">
        <v>580000</v>
      </c>
      <c r="J68" s="26">
        <f t="shared" si="0"/>
        <v>5805000</v>
      </c>
      <c r="K68" s="41">
        <f t="shared" si="1"/>
        <v>3600000</v>
      </c>
      <c r="L68" s="28">
        <f t="shared" si="2"/>
        <v>5220000</v>
      </c>
      <c r="M68" s="29">
        <f t="shared" si="3"/>
        <v>2205000</v>
      </c>
      <c r="N68" s="42">
        <f t="shared" si="4"/>
        <v>61.25</v>
      </c>
      <c r="O68" s="31">
        <f t="shared" si="5"/>
        <v>1620000</v>
      </c>
      <c r="P68" s="43">
        <f t="shared" si="8"/>
        <v>136.73469387755102</v>
      </c>
    </row>
    <row r="69" spans="1:16" ht="18" customHeight="1" x14ac:dyDescent="0.2">
      <c r="A69" s="44" t="s">
        <v>42</v>
      </c>
      <c r="B69" s="34">
        <v>5</v>
      </c>
      <c r="C69" s="35">
        <v>4</v>
      </c>
      <c r="D69" s="36"/>
      <c r="E69" s="34">
        <v>1</v>
      </c>
      <c r="F69" s="37"/>
      <c r="G69" s="38">
        <v>1250001</v>
      </c>
      <c r="H69" s="39">
        <v>480000</v>
      </c>
      <c r="I69" s="40">
        <v>870000</v>
      </c>
      <c r="J69" s="26">
        <f t="shared" si="0"/>
        <v>6250005</v>
      </c>
      <c r="K69" s="41">
        <f t="shared" si="1"/>
        <v>2400000</v>
      </c>
      <c r="L69" s="28">
        <f t="shared" si="2"/>
        <v>4350000</v>
      </c>
      <c r="M69" s="29">
        <f t="shared" si="3"/>
        <v>3850005</v>
      </c>
      <c r="N69" s="42">
        <f t="shared" si="4"/>
        <v>160.416875</v>
      </c>
      <c r="O69" s="31">
        <f t="shared" si="5"/>
        <v>1950000</v>
      </c>
      <c r="P69" s="43">
        <f t="shared" si="8"/>
        <v>12.986866250823056</v>
      </c>
    </row>
    <row r="70" spans="1:16" ht="18" customHeight="1" x14ac:dyDescent="0.2">
      <c r="A70" s="33" t="s">
        <v>43</v>
      </c>
      <c r="B70" s="34">
        <v>2</v>
      </c>
      <c r="C70" s="35">
        <v>4</v>
      </c>
      <c r="D70" s="36"/>
      <c r="E70" s="34"/>
      <c r="F70" s="37"/>
      <c r="G70" s="38">
        <f>I70</f>
        <v>1280000</v>
      </c>
      <c r="H70" s="39">
        <v>400000</v>
      </c>
      <c r="I70" s="40">
        <f>1600000*80/100</f>
        <v>1280000</v>
      </c>
      <c r="J70" s="26">
        <f t="shared" ref="J70:J133" si="9">B70*G70</f>
        <v>2560000</v>
      </c>
      <c r="K70" s="41">
        <f t="shared" ref="K70:K133" si="10">B70*H70</f>
        <v>800000</v>
      </c>
      <c r="L70" s="28">
        <f t="shared" ref="L70:L133" si="11">I70*B70</f>
        <v>2560000</v>
      </c>
      <c r="M70" s="29">
        <f t="shared" ref="M70:M133" si="12">J70-K70</f>
        <v>1760000</v>
      </c>
      <c r="N70" s="42">
        <f t="shared" ref="N70:N133" si="13">IF(J70="","",J70/K70*100-100)</f>
        <v>220</v>
      </c>
      <c r="O70" s="31">
        <f t="shared" ref="O70:O133" si="14">L70-K70</f>
        <v>1760000</v>
      </c>
      <c r="P70" s="43">
        <f t="shared" si="8"/>
        <v>45.454545454545467</v>
      </c>
    </row>
    <row r="71" spans="1:16" ht="18" customHeight="1" x14ac:dyDescent="0.2">
      <c r="A71" s="44" t="s">
        <v>44</v>
      </c>
      <c r="B71" s="34">
        <v>3</v>
      </c>
      <c r="C71" s="35">
        <v>2</v>
      </c>
      <c r="D71" s="36">
        <v>1</v>
      </c>
      <c r="E71" s="34"/>
      <c r="F71" s="37"/>
      <c r="G71" s="38">
        <v>330000</v>
      </c>
      <c r="H71" s="39">
        <v>400000</v>
      </c>
      <c r="I71" s="40">
        <v>300000</v>
      </c>
      <c r="J71" s="26">
        <f t="shared" si="9"/>
        <v>990000</v>
      </c>
      <c r="K71" s="41">
        <f t="shared" si="10"/>
        <v>1200000</v>
      </c>
      <c r="L71" s="28">
        <f t="shared" si="11"/>
        <v>900000</v>
      </c>
      <c r="M71" s="29">
        <f t="shared" si="12"/>
        <v>-210000</v>
      </c>
      <c r="N71" s="42">
        <f t="shared" si="13"/>
        <v>-17.5</v>
      </c>
      <c r="O71" s="31">
        <f t="shared" si="14"/>
        <v>-300000</v>
      </c>
      <c r="P71" s="43">
        <f t="shared" si="8"/>
        <v>-528.57142857142856</v>
      </c>
    </row>
    <row r="72" spans="1:16" ht="18" customHeight="1" x14ac:dyDescent="0.2">
      <c r="A72" s="44" t="s">
        <v>44</v>
      </c>
      <c r="B72" s="34">
        <v>2</v>
      </c>
      <c r="C72" s="35">
        <v>4</v>
      </c>
      <c r="D72" s="36"/>
      <c r="E72" s="34"/>
      <c r="F72" s="37"/>
      <c r="G72" s="38">
        <v>679999</v>
      </c>
      <c r="H72" s="39">
        <v>500000</v>
      </c>
      <c r="I72" s="40">
        <v>715000</v>
      </c>
      <c r="J72" s="26">
        <f t="shared" si="9"/>
        <v>1359998</v>
      </c>
      <c r="K72" s="41">
        <f t="shared" si="10"/>
        <v>1000000</v>
      </c>
      <c r="L72" s="28">
        <f t="shared" si="11"/>
        <v>1430000</v>
      </c>
      <c r="M72" s="29">
        <f t="shared" si="12"/>
        <v>359998</v>
      </c>
      <c r="N72" s="42">
        <f t="shared" si="13"/>
        <v>35.999799999999993</v>
      </c>
      <c r="O72" s="31">
        <f t="shared" si="14"/>
        <v>430000</v>
      </c>
      <c r="P72" s="43">
        <f t="shared" si="8"/>
        <v>297.22442902460568</v>
      </c>
    </row>
    <row r="73" spans="1:16" ht="18" customHeight="1" x14ac:dyDescent="0.2">
      <c r="A73" s="33" t="s">
        <v>45</v>
      </c>
      <c r="B73" s="34">
        <v>2</v>
      </c>
      <c r="C73" s="35">
        <v>2</v>
      </c>
      <c r="D73" s="36">
        <v>1</v>
      </c>
      <c r="E73" s="34"/>
      <c r="F73" s="37"/>
      <c r="G73" s="38">
        <v>400000</v>
      </c>
      <c r="H73" s="39">
        <v>522500</v>
      </c>
      <c r="I73" s="40">
        <f>825000*80/100</f>
        <v>660000</v>
      </c>
      <c r="J73" s="26">
        <f t="shared" si="9"/>
        <v>800000</v>
      </c>
      <c r="K73" s="41">
        <f t="shared" si="10"/>
        <v>1045000</v>
      </c>
      <c r="L73" s="28">
        <f t="shared" si="11"/>
        <v>1320000</v>
      </c>
      <c r="M73" s="29">
        <f t="shared" si="12"/>
        <v>-245000</v>
      </c>
      <c r="N73" s="42">
        <f t="shared" si="13"/>
        <v>-23.444976076555022</v>
      </c>
      <c r="O73" s="31">
        <f t="shared" si="14"/>
        <v>275000</v>
      </c>
      <c r="P73" s="43">
        <f t="shared" si="8"/>
        <v>-638.77551020408157</v>
      </c>
    </row>
    <row r="74" spans="1:16" ht="18" customHeight="1" x14ac:dyDescent="0.2">
      <c r="A74" s="44" t="s">
        <v>46</v>
      </c>
      <c r="B74" s="34">
        <v>3</v>
      </c>
      <c r="C74" s="35">
        <v>2</v>
      </c>
      <c r="D74" s="36"/>
      <c r="E74" s="34"/>
      <c r="F74" s="37">
        <v>2</v>
      </c>
      <c r="G74" s="38">
        <v>728000</v>
      </c>
      <c r="H74" s="39">
        <v>530000</v>
      </c>
      <c r="I74" s="40">
        <f>I75*80/100</f>
        <v>904000</v>
      </c>
      <c r="J74" s="26">
        <f t="shared" si="9"/>
        <v>2184000</v>
      </c>
      <c r="K74" s="41">
        <f t="shared" si="10"/>
        <v>1590000</v>
      </c>
      <c r="L74" s="28">
        <f t="shared" si="11"/>
        <v>2712000</v>
      </c>
      <c r="M74" s="29">
        <f t="shared" si="12"/>
        <v>594000</v>
      </c>
      <c r="N74" s="42">
        <f t="shared" si="13"/>
        <v>37.358490566037716</v>
      </c>
      <c r="O74" s="31">
        <f t="shared" si="14"/>
        <v>1122000</v>
      </c>
      <c r="P74" s="43">
        <f t="shared" si="8"/>
        <v>356.56565656565658</v>
      </c>
    </row>
    <row r="75" spans="1:16" ht="18" customHeight="1" x14ac:dyDescent="0.2">
      <c r="A75" s="44" t="s">
        <v>46</v>
      </c>
      <c r="B75" s="34">
        <v>5</v>
      </c>
      <c r="C75" s="35">
        <v>3</v>
      </c>
      <c r="D75" s="36"/>
      <c r="E75" s="34"/>
      <c r="F75" s="37">
        <v>1</v>
      </c>
      <c r="G75" s="38">
        <v>910000</v>
      </c>
      <c r="H75" s="39">
        <v>855000</v>
      </c>
      <c r="I75" s="40">
        <v>1130000</v>
      </c>
      <c r="J75" s="26">
        <f t="shared" si="9"/>
        <v>4550000</v>
      </c>
      <c r="K75" s="41">
        <f t="shared" si="10"/>
        <v>4275000</v>
      </c>
      <c r="L75" s="28">
        <f t="shared" si="11"/>
        <v>5650000</v>
      </c>
      <c r="M75" s="29">
        <f t="shared" si="12"/>
        <v>275000</v>
      </c>
      <c r="N75" s="42">
        <f t="shared" si="13"/>
        <v>6.4327485380117082</v>
      </c>
      <c r="O75" s="31">
        <f t="shared" si="14"/>
        <v>1375000</v>
      </c>
      <c r="P75" s="43">
        <f t="shared" si="8"/>
        <v>1954.5454545454545</v>
      </c>
    </row>
    <row r="76" spans="1:16" ht="18" customHeight="1" x14ac:dyDescent="0.2">
      <c r="A76" s="44" t="s">
        <v>46</v>
      </c>
      <c r="B76" s="34">
        <v>4</v>
      </c>
      <c r="C76" s="35">
        <v>4</v>
      </c>
      <c r="D76" s="36"/>
      <c r="E76" s="34"/>
      <c r="F76" s="37"/>
      <c r="G76" s="38">
        <v>1275000</v>
      </c>
      <c r="H76" s="39">
        <v>880000</v>
      </c>
      <c r="I76" s="40">
        <v>1320000</v>
      </c>
      <c r="J76" s="26">
        <f t="shared" si="9"/>
        <v>5100000</v>
      </c>
      <c r="K76" s="41">
        <f t="shared" si="10"/>
        <v>3520000</v>
      </c>
      <c r="L76" s="28">
        <f t="shared" si="11"/>
        <v>5280000</v>
      </c>
      <c r="M76" s="29">
        <f t="shared" si="12"/>
        <v>1580000</v>
      </c>
      <c r="N76" s="42">
        <f t="shared" si="13"/>
        <v>44.886363636363654</v>
      </c>
      <c r="O76" s="31">
        <f t="shared" si="14"/>
        <v>1760000</v>
      </c>
      <c r="P76" s="43">
        <f t="shared" si="8"/>
        <v>234.17721518987344</v>
      </c>
    </row>
    <row r="77" spans="1:16" ht="18" customHeight="1" x14ac:dyDescent="0.2">
      <c r="A77" s="44" t="s">
        <v>47</v>
      </c>
      <c r="B77" s="34">
        <v>2</v>
      </c>
      <c r="C77" s="35">
        <v>2</v>
      </c>
      <c r="D77" s="36"/>
      <c r="E77" s="34"/>
      <c r="F77" s="37"/>
      <c r="G77" s="38">
        <v>924000</v>
      </c>
      <c r="H77" s="39">
        <v>900000</v>
      </c>
      <c r="I77" s="40">
        <v>1000000</v>
      </c>
      <c r="J77" s="26">
        <f t="shared" si="9"/>
        <v>1848000</v>
      </c>
      <c r="K77" s="41">
        <f t="shared" si="10"/>
        <v>1800000</v>
      </c>
      <c r="L77" s="28">
        <f t="shared" si="11"/>
        <v>2000000</v>
      </c>
      <c r="M77" s="29">
        <f t="shared" si="12"/>
        <v>48000</v>
      </c>
      <c r="N77" s="42">
        <f t="shared" si="13"/>
        <v>2.6666666666666572</v>
      </c>
      <c r="O77" s="31">
        <f t="shared" si="14"/>
        <v>200000</v>
      </c>
      <c r="P77" s="43">
        <f t="shared" si="8"/>
        <v>4066.6666666666661</v>
      </c>
    </row>
    <row r="78" spans="1:16" ht="18" customHeight="1" x14ac:dyDescent="0.2">
      <c r="A78" s="44" t="s">
        <v>47</v>
      </c>
      <c r="B78" s="34">
        <v>1</v>
      </c>
      <c r="C78" s="35">
        <v>3</v>
      </c>
      <c r="D78" s="36"/>
      <c r="E78" s="34"/>
      <c r="F78" s="37"/>
      <c r="G78" s="38">
        <v>1155000</v>
      </c>
      <c r="H78" s="39">
        <v>930000</v>
      </c>
      <c r="I78" s="40">
        <v>1300000</v>
      </c>
      <c r="J78" s="26">
        <f t="shared" si="9"/>
        <v>1155000</v>
      </c>
      <c r="K78" s="41">
        <f t="shared" si="10"/>
        <v>930000</v>
      </c>
      <c r="L78" s="28">
        <f t="shared" si="11"/>
        <v>1300000</v>
      </c>
      <c r="M78" s="29">
        <f t="shared" si="12"/>
        <v>225000</v>
      </c>
      <c r="N78" s="42">
        <f t="shared" si="13"/>
        <v>24.193548387096769</v>
      </c>
      <c r="O78" s="31">
        <f t="shared" si="14"/>
        <v>370000</v>
      </c>
      <c r="P78" s="43">
        <f t="shared" si="8"/>
        <v>477.77777777777771</v>
      </c>
    </row>
    <row r="79" spans="1:16" ht="18" customHeight="1" x14ac:dyDescent="0.2">
      <c r="A79" s="44" t="s">
        <v>48</v>
      </c>
      <c r="B79" s="34">
        <v>4</v>
      </c>
      <c r="C79" s="35">
        <v>2</v>
      </c>
      <c r="D79" s="36">
        <v>1</v>
      </c>
      <c r="E79" s="34">
        <v>3</v>
      </c>
      <c r="F79" s="37"/>
      <c r="G79" s="38">
        <f>I79</f>
        <v>280000</v>
      </c>
      <c r="H79" s="39">
        <v>320000</v>
      </c>
      <c r="I79" s="40">
        <f>700000*40/100</f>
        <v>280000</v>
      </c>
      <c r="J79" s="26">
        <f t="shared" si="9"/>
        <v>1120000</v>
      </c>
      <c r="K79" s="41">
        <f t="shared" si="10"/>
        <v>1280000</v>
      </c>
      <c r="L79" s="28">
        <f t="shared" si="11"/>
        <v>1120000</v>
      </c>
      <c r="M79" s="29">
        <f t="shared" si="12"/>
        <v>-160000</v>
      </c>
      <c r="N79" s="42">
        <f t="shared" si="13"/>
        <v>-12.5</v>
      </c>
      <c r="O79" s="31">
        <f t="shared" si="14"/>
        <v>-160000</v>
      </c>
      <c r="P79" s="43">
        <f t="shared" si="8"/>
        <v>-800</v>
      </c>
    </row>
    <row r="80" spans="1:16" ht="18" customHeight="1" x14ac:dyDescent="0.2">
      <c r="A80" s="44" t="s">
        <v>48</v>
      </c>
      <c r="B80" s="34">
        <v>2</v>
      </c>
      <c r="C80" s="35">
        <v>4</v>
      </c>
      <c r="D80" s="36"/>
      <c r="E80" s="34"/>
      <c r="F80" s="37"/>
      <c r="G80" s="38">
        <f>I80</f>
        <v>690000</v>
      </c>
      <c r="H80" s="39">
        <v>550000</v>
      </c>
      <c r="I80" s="40">
        <v>690000</v>
      </c>
      <c r="J80" s="26">
        <f t="shared" si="9"/>
        <v>1380000</v>
      </c>
      <c r="K80" s="41">
        <f t="shared" si="10"/>
        <v>1100000</v>
      </c>
      <c r="L80" s="28">
        <f t="shared" si="11"/>
        <v>1380000</v>
      </c>
      <c r="M80" s="29">
        <f t="shared" si="12"/>
        <v>280000</v>
      </c>
      <c r="N80" s="42">
        <f t="shared" si="13"/>
        <v>25.454545454545467</v>
      </c>
      <c r="O80" s="31">
        <f t="shared" si="14"/>
        <v>280000</v>
      </c>
      <c r="P80" s="43">
        <f t="shared" si="8"/>
        <v>392.85714285714289</v>
      </c>
    </row>
    <row r="81" spans="1:16" ht="18" customHeight="1" x14ac:dyDescent="0.2">
      <c r="A81" s="44" t="s">
        <v>49</v>
      </c>
      <c r="B81" s="34">
        <v>18</v>
      </c>
      <c r="C81" s="35">
        <v>2</v>
      </c>
      <c r="D81" s="36">
        <v>1</v>
      </c>
      <c r="E81" s="34">
        <v>6</v>
      </c>
      <c r="F81" s="37">
        <v>3</v>
      </c>
      <c r="G81" s="38">
        <v>960000.8</v>
      </c>
      <c r="H81" s="39">
        <v>1030000</v>
      </c>
      <c r="I81" s="40">
        <v>1000000</v>
      </c>
      <c r="J81" s="26">
        <f t="shared" si="9"/>
        <v>17280014.400000002</v>
      </c>
      <c r="K81" s="41">
        <f t="shared" si="10"/>
        <v>18540000</v>
      </c>
      <c r="L81" s="28">
        <f t="shared" si="11"/>
        <v>18000000</v>
      </c>
      <c r="M81" s="29">
        <f t="shared" si="12"/>
        <v>-1259985.5999999978</v>
      </c>
      <c r="N81" s="42">
        <f t="shared" si="13"/>
        <v>-6.796038834951446</v>
      </c>
      <c r="O81" s="31">
        <f t="shared" si="14"/>
        <v>-540000</v>
      </c>
      <c r="P81" s="43">
        <f t="shared" si="8"/>
        <v>-1528.5877552886343</v>
      </c>
    </row>
    <row r="82" spans="1:16" ht="18" customHeight="1" x14ac:dyDescent="0.2">
      <c r="A82" s="44" t="s">
        <v>49</v>
      </c>
      <c r="B82" s="34">
        <v>23</v>
      </c>
      <c r="C82" s="35">
        <v>3</v>
      </c>
      <c r="D82" s="36">
        <v>1</v>
      </c>
      <c r="E82" s="34">
        <v>2</v>
      </c>
      <c r="F82" s="37">
        <v>3</v>
      </c>
      <c r="G82" s="38">
        <v>1200001</v>
      </c>
      <c r="H82" s="39">
        <v>960000</v>
      </c>
      <c r="I82" s="40">
        <v>1300000</v>
      </c>
      <c r="J82" s="26">
        <f t="shared" si="9"/>
        <v>27600023</v>
      </c>
      <c r="K82" s="41">
        <f t="shared" si="10"/>
        <v>22080000</v>
      </c>
      <c r="L82" s="28">
        <f t="shared" si="11"/>
        <v>29900000</v>
      </c>
      <c r="M82" s="29">
        <f t="shared" si="12"/>
        <v>5520023</v>
      </c>
      <c r="N82" s="42">
        <f t="shared" si="13"/>
        <v>25.000104166666674</v>
      </c>
      <c r="O82" s="31">
        <f t="shared" si="14"/>
        <v>7820000</v>
      </c>
      <c r="P82" s="43">
        <f t="shared" si="8"/>
        <v>441.66440973162617</v>
      </c>
    </row>
    <row r="83" spans="1:16" ht="18" customHeight="1" x14ac:dyDescent="0.2">
      <c r="A83" s="44" t="s">
        <v>49</v>
      </c>
      <c r="B83" s="34">
        <v>43</v>
      </c>
      <c r="C83" s="35">
        <v>4</v>
      </c>
      <c r="D83" s="36">
        <v>3</v>
      </c>
      <c r="E83" s="34">
        <v>1</v>
      </c>
      <c r="F83" s="37">
        <v>5</v>
      </c>
      <c r="G83" s="38">
        <v>1600000</v>
      </c>
      <c r="H83" s="39">
        <v>1250000</v>
      </c>
      <c r="I83" s="40">
        <v>1550000</v>
      </c>
      <c r="J83" s="26">
        <f t="shared" si="9"/>
        <v>68800000</v>
      </c>
      <c r="K83" s="41">
        <f t="shared" si="10"/>
        <v>53750000</v>
      </c>
      <c r="L83" s="28">
        <f t="shared" si="11"/>
        <v>66650000</v>
      </c>
      <c r="M83" s="29">
        <f t="shared" si="12"/>
        <v>15050000</v>
      </c>
      <c r="N83" s="42">
        <f t="shared" si="13"/>
        <v>28</v>
      </c>
      <c r="O83" s="31">
        <f t="shared" si="14"/>
        <v>12900000</v>
      </c>
      <c r="P83" s="43">
        <f t="shared" si="8"/>
        <v>342.85714285714289</v>
      </c>
    </row>
    <row r="84" spans="1:16" ht="18" customHeight="1" x14ac:dyDescent="0.2">
      <c r="A84" s="33" t="s">
        <v>50</v>
      </c>
      <c r="B84" s="34">
        <v>1</v>
      </c>
      <c r="C84" s="35">
        <v>2</v>
      </c>
      <c r="D84" s="36"/>
      <c r="E84" s="34"/>
      <c r="F84" s="37"/>
      <c r="G84" s="45">
        <v>732000.8</v>
      </c>
      <c r="H84" s="39">
        <v>700000</v>
      </c>
      <c r="I84" s="40">
        <v>1000000</v>
      </c>
      <c r="J84" s="26">
        <f t="shared" si="9"/>
        <v>732000.8</v>
      </c>
      <c r="K84" s="41">
        <f t="shared" si="10"/>
        <v>700000</v>
      </c>
      <c r="L84" s="28">
        <f t="shared" si="11"/>
        <v>1000000</v>
      </c>
      <c r="M84" s="29">
        <f t="shared" si="12"/>
        <v>32000.800000000047</v>
      </c>
      <c r="N84" s="42">
        <f t="shared" si="13"/>
        <v>4.5715428571428731</v>
      </c>
      <c r="O84" s="31">
        <f t="shared" si="14"/>
        <v>300000</v>
      </c>
      <c r="P84" s="43">
        <f t="shared" si="8"/>
        <v>3024.9218769530717</v>
      </c>
    </row>
    <row r="85" spans="1:16" ht="18" customHeight="1" x14ac:dyDescent="0.2">
      <c r="A85" s="33" t="s">
        <v>50</v>
      </c>
      <c r="B85" s="34">
        <v>3</v>
      </c>
      <c r="C85" s="35">
        <v>3</v>
      </c>
      <c r="D85" s="36"/>
      <c r="E85" s="34"/>
      <c r="F85" s="37"/>
      <c r="G85" s="45">
        <v>915001</v>
      </c>
      <c r="H85" s="39">
        <v>850000</v>
      </c>
      <c r="I85" s="40">
        <v>1290000</v>
      </c>
      <c r="J85" s="26">
        <f t="shared" si="9"/>
        <v>2745003</v>
      </c>
      <c r="K85" s="41">
        <f t="shared" si="10"/>
        <v>2550000</v>
      </c>
      <c r="L85" s="28">
        <f t="shared" si="11"/>
        <v>3870000</v>
      </c>
      <c r="M85" s="29">
        <f t="shared" si="12"/>
        <v>195003</v>
      </c>
      <c r="N85" s="42">
        <f t="shared" si="13"/>
        <v>7.647176470588235</v>
      </c>
      <c r="O85" s="31">
        <f t="shared" si="14"/>
        <v>1320000</v>
      </c>
      <c r="P85" s="43">
        <f t="shared" si="8"/>
        <v>1884.5848525407303</v>
      </c>
    </row>
    <row r="86" spans="1:16" ht="18" customHeight="1" x14ac:dyDescent="0.2">
      <c r="A86" s="33" t="s">
        <v>50</v>
      </c>
      <c r="B86" s="34">
        <v>1</v>
      </c>
      <c r="C86" s="35">
        <v>4</v>
      </c>
      <c r="D86" s="36"/>
      <c r="E86" s="34"/>
      <c r="F86" s="37"/>
      <c r="G86" s="38">
        <v>1334584.5</v>
      </c>
      <c r="H86" s="39">
        <v>1180000</v>
      </c>
      <c r="I86" s="40">
        <v>1190000</v>
      </c>
      <c r="J86" s="26">
        <f t="shared" si="9"/>
        <v>1334584.5</v>
      </c>
      <c r="K86" s="41">
        <f t="shared" si="10"/>
        <v>1180000</v>
      </c>
      <c r="L86" s="28">
        <f t="shared" si="11"/>
        <v>1190000</v>
      </c>
      <c r="M86" s="29">
        <f t="shared" si="12"/>
        <v>154584.5</v>
      </c>
      <c r="N86" s="42">
        <f t="shared" si="13"/>
        <v>13.100381355932214</v>
      </c>
      <c r="O86" s="31">
        <f t="shared" si="14"/>
        <v>10000</v>
      </c>
      <c r="P86" s="43">
        <f t="shared" si="8"/>
        <v>669.8055109018045</v>
      </c>
    </row>
    <row r="87" spans="1:16" ht="18" customHeight="1" x14ac:dyDescent="0.2">
      <c r="A87" s="44" t="s">
        <v>51</v>
      </c>
      <c r="B87" s="34">
        <v>4</v>
      </c>
      <c r="C87" s="35">
        <v>2</v>
      </c>
      <c r="D87" s="36"/>
      <c r="E87" s="34">
        <v>1</v>
      </c>
      <c r="F87" s="37">
        <v>2</v>
      </c>
      <c r="G87" s="38">
        <v>1000000</v>
      </c>
      <c r="H87" s="39">
        <v>1000000</v>
      </c>
      <c r="I87" s="40">
        <v>1000000</v>
      </c>
      <c r="J87" s="26">
        <f t="shared" si="9"/>
        <v>4000000</v>
      </c>
      <c r="K87" s="41">
        <f t="shared" si="10"/>
        <v>4000000</v>
      </c>
      <c r="L87" s="28">
        <f t="shared" si="11"/>
        <v>4000000</v>
      </c>
      <c r="M87" s="29">
        <f t="shared" si="12"/>
        <v>0</v>
      </c>
      <c r="N87" s="42">
        <f t="shared" si="13"/>
        <v>0</v>
      </c>
      <c r="O87" s="31">
        <f t="shared" si="14"/>
        <v>0</v>
      </c>
      <c r="P87" s="43" t="e">
        <f t="shared" si="8"/>
        <v>#DIV/0!</v>
      </c>
    </row>
    <row r="88" spans="1:16" ht="18" customHeight="1" x14ac:dyDescent="0.2">
      <c r="A88" s="44" t="s">
        <v>51</v>
      </c>
      <c r="B88" s="34">
        <v>3</v>
      </c>
      <c r="C88" s="35">
        <v>3</v>
      </c>
      <c r="D88" s="36"/>
      <c r="E88" s="34">
        <v>1</v>
      </c>
      <c r="F88" s="37"/>
      <c r="G88" s="38">
        <v>1250000</v>
      </c>
      <c r="H88" s="39">
        <v>980000</v>
      </c>
      <c r="I88" s="40">
        <v>1020000</v>
      </c>
      <c r="J88" s="26">
        <f t="shared" si="9"/>
        <v>3750000</v>
      </c>
      <c r="K88" s="41">
        <f t="shared" si="10"/>
        <v>2940000</v>
      </c>
      <c r="L88" s="28">
        <f t="shared" si="11"/>
        <v>3060000</v>
      </c>
      <c r="M88" s="29">
        <f t="shared" si="12"/>
        <v>810000</v>
      </c>
      <c r="N88" s="42">
        <f t="shared" si="13"/>
        <v>27.551020408163268</v>
      </c>
      <c r="O88" s="31">
        <f t="shared" si="14"/>
        <v>120000</v>
      </c>
      <c r="P88" s="43">
        <f t="shared" si="8"/>
        <v>277.77777777777777</v>
      </c>
    </row>
    <row r="89" spans="1:16" ht="18" customHeight="1" x14ac:dyDescent="0.2">
      <c r="A89" s="44" t="s">
        <v>51</v>
      </c>
      <c r="B89" s="34">
        <v>5</v>
      </c>
      <c r="C89" s="35">
        <v>4</v>
      </c>
      <c r="D89" s="36"/>
      <c r="E89" s="34"/>
      <c r="F89" s="37"/>
      <c r="G89" s="38">
        <v>1600000</v>
      </c>
      <c r="H89" s="39">
        <v>1380000</v>
      </c>
      <c r="I89" s="40">
        <v>1175000</v>
      </c>
      <c r="J89" s="26">
        <f t="shared" si="9"/>
        <v>8000000</v>
      </c>
      <c r="K89" s="41">
        <f t="shared" si="10"/>
        <v>6900000</v>
      </c>
      <c r="L89" s="28">
        <f t="shared" si="11"/>
        <v>5875000</v>
      </c>
      <c r="M89" s="29">
        <f t="shared" si="12"/>
        <v>1100000</v>
      </c>
      <c r="N89" s="42">
        <f t="shared" si="13"/>
        <v>15.94202898550725</v>
      </c>
      <c r="O89" s="31">
        <f t="shared" si="14"/>
        <v>-1025000</v>
      </c>
      <c r="P89" s="43">
        <f t="shared" si="8"/>
        <v>434.09090909090912</v>
      </c>
    </row>
    <row r="90" spans="1:16" ht="18" customHeight="1" x14ac:dyDescent="0.2">
      <c r="A90" s="44" t="s">
        <v>52</v>
      </c>
      <c r="B90" s="34">
        <v>4</v>
      </c>
      <c r="C90" s="35">
        <v>2</v>
      </c>
      <c r="D90" s="36"/>
      <c r="E90" s="34">
        <v>4</v>
      </c>
      <c r="F90" s="37"/>
      <c r="G90" s="38">
        <v>448000</v>
      </c>
      <c r="H90" s="39">
        <v>495000</v>
      </c>
      <c r="I90" s="40">
        <v>775000</v>
      </c>
      <c r="J90" s="26">
        <f t="shared" si="9"/>
        <v>1792000</v>
      </c>
      <c r="K90" s="41">
        <f t="shared" si="10"/>
        <v>1980000</v>
      </c>
      <c r="L90" s="28">
        <f t="shared" si="11"/>
        <v>3100000</v>
      </c>
      <c r="M90" s="29">
        <f t="shared" si="12"/>
        <v>-188000</v>
      </c>
      <c r="N90" s="42">
        <f t="shared" si="13"/>
        <v>-9.4949494949494948</v>
      </c>
      <c r="O90" s="31">
        <f t="shared" si="14"/>
        <v>1120000</v>
      </c>
      <c r="P90" s="43">
        <f t="shared" si="8"/>
        <v>-1748.936170212766</v>
      </c>
    </row>
    <row r="91" spans="1:16" ht="18" customHeight="1" x14ac:dyDescent="0.2">
      <c r="A91" s="44" t="s">
        <v>53</v>
      </c>
      <c r="B91" s="34">
        <v>7</v>
      </c>
      <c r="C91" s="35">
        <v>2</v>
      </c>
      <c r="D91" s="36">
        <v>4</v>
      </c>
      <c r="E91" s="34"/>
      <c r="F91" s="37">
        <v>1</v>
      </c>
      <c r="G91" s="38">
        <v>484000</v>
      </c>
      <c r="H91" s="39">
        <v>540000</v>
      </c>
      <c r="I91" s="40">
        <f>770000*80/100</f>
        <v>616000</v>
      </c>
      <c r="J91" s="26">
        <f t="shared" si="9"/>
        <v>3388000</v>
      </c>
      <c r="K91" s="41">
        <f t="shared" si="10"/>
        <v>3780000</v>
      </c>
      <c r="L91" s="28">
        <f t="shared" si="11"/>
        <v>4312000</v>
      </c>
      <c r="M91" s="29">
        <f t="shared" si="12"/>
        <v>-392000</v>
      </c>
      <c r="N91" s="42">
        <f t="shared" si="13"/>
        <v>-10.370370370370381</v>
      </c>
      <c r="O91" s="31">
        <f t="shared" si="14"/>
        <v>532000</v>
      </c>
      <c r="P91" s="43">
        <f t="shared" si="8"/>
        <v>-1200</v>
      </c>
    </row>
    <row r="92" spans="1:16" ht="18" customHeight="1" x14ac:dyDescent="0.2">
      <c r="A92" s="44" t="s">
        <v>53</v>
      </c>
      <c r="B92" s="34">
        <v>3</v>
      </c>
      <c r="C92" s="35">
        <v>4</v>
      </c>
      <c r="D92" s="36"/>
      <c r="E92" s="34"/>
      <c r="F92" s="37"/>
      <c r="G92" s="38">
        <v>800000</v>
      </c>
      <c r="H92" s="39">
        <v>670000</v>
      </c>
      <c r="I92" s="40">
        <v>790000</v>
      </c>
      <c r="J92" s="26">
        <f t="shared" si="9"/>
        <v>2400000</v>
      </c>
      <c r="K92" s="41">
        <f t="shared" si="10"/>
        <v>2010000</v>
      </c>
      <c r="L92" s="28">
        <f t="shared" si="11"/>
        <v>2370000</v>
      </c>
      <c r="M92" s="29">
        <f t="shared" si="12"/>
        <v>390000</v>
      </c>
      <c r="N92" s="42">
        <f t="shared" si="13"/>
        <v>19.402985074626855</v>
      </c>
      <c r="O92" s="31">
        <f t="shared" si="14"/>
        <v>360000</v>
      </c>
      <c r="P92" s="43">
        <f t="shared" si="8"/>
        <v>507.69230769230762</v>
      </c>
    </row>
    <row r="93" spans="1:16" ht="18" customHeight="1" x14ac:dyDescent="0.2">
      <c r="A93" s="33" t="s">
        <v>54</v>
      </c>
      <c r="B93" s="34">
        <v>1</v>
      </c>
      <c r="C93" s="35">
        <v>2</v>
      </c>
      <c r="D93" s="36">
        <v>1</v>
      </c>
      <c r="E93" s="34"/>
      <c r="F93" s="37"/>
      <c r="G93" s="38">
        <v>336799.60000000003</v>
      </c>
      <c r="H93" s="39">
        <v>390000</v>
      </c>
      <c r="I93" s="40">
        <f>650000*80/100</f>
        <v>520000</v>
      </c>
      <c r="J93" s="26">
        <f t="shared" si="9"/>
        <v>336799.60000000003</v>
      </c>
      <c r="K93" s="41">
        <f t="shared" si="10"/>
        <v>390000</v>
      </c>
      <c r="L93" s="28">
        <f t="shared" si="11"/>
        <v>520000</v>
      </c>
      <c r="M93" s="29">
        <f t="shared" si="12"/>
        <v>-53200.399999999965</v>
      </c>
      <c r="N93" s="42">
        <f t="shared" si="13"/>
        <v>-13.641128205128197</v>
      </c>
      <c r="O93" s="31">
        <f t="shared" si="14"/>
        <v>130000</v>
      </c>
      <c r="P93" s="43">
        <f t="shared" si="8"/>
        <v>-1077.4362598777461</v>
      </c>
    </row>
    <row r="94" spans="1:16" ht="18" customHeight="1" x14ac:dyDescent="0.2">
      <c r="A94" s="33" t="s">
        <v>54</v>
      </c>
      <c r="B94" s="34">
        <v>2</v>
      </c>
      <c r="C94" s="35">
        <v>4</v>
      </c>
      <c r="D94" s="36"/>
      <c r="E94" s="34"/>
      <c r="F94" s="37"/>
      <c r="G94" s="38">
        <v>805000.5</v>
      </c>
      <c r="H94" s="39">
        <v>515000</v>
      </c>
      <c r="I94" s="40">
        <v>670000</v>
      </c>
      <c r="J94" s="26">
        <f t="shared" si="9"/>
        <v>1610001</v>
      </c>
      <c r="K94" s="41">
        <f t="shared" si="10"/>
        <v>1030000</v>
      </c>
      <c r="L94" s="28">
        <f t="shared" si="11"/>
        <v>1340000</v>
      </c>
      <c r="M94" s="29">
        <f t="shared" si="12"/>
        <v>580001</v>
      </c>
      <c r="N94" s="42">
        <f t="shared" si="13"/>
        <v>56.310776699029134</v>
      </c>
      <c r="O94" s="31">
        <f t="shared" si="14"/>
        <v>310000</v>
      </c>
      <c r="P94" s="43">
        <f t="shared" si="8"/>
        <v>131.03408442399237</v>
      </c>
    </row>
    <row r="95" spans="1:16" ht="18" customHeight="1" x14ac:dyDescent="0.2">
      <c r="A95" s="33" t="s">
        <v>55</v>
      </c>
      <c r="B95" s="34">
        <v>1</v>
      </c>
      <c r="C95" s="35">
        <v>2</v>
      </c>
      <c r="D95" s="36"/>
      <c r="E95" s="34">
        <v>1</v>
      </c>
      <c r="F95" s="37"/>
      <c r="G95" s="38">
        <f>I95</f>
        <v>870000</v>
      </c>
      <c r="H95" s="39">
        <v>560000</v>
      </c>
      <c r="I95" s="40">
        <f>I96*60/100</f>
        <v>870000</v>
      </c>
      <c r="J95" s="26">
        <f t="shared" si="9"/>
        <v>870000</v>
      </c>
      <c r="K95" s="41">
        <f t="shared" si="10"/>
        <v>560000</v>
      </c>
      <c r="L95" s="28">
        <f t="shared" si="11"/>
        <v>870000</v>
      </c>
      <c r="M95" s="29">
        <f t="shared" si="12"/>
        <v>310000</v>
      </c>
      <c r="N95" s="42">
        <f t="shared" si="13"/>
        <v>55.357142857142861</v>
      </c>
      <c r="O95" s="31">
        <f t="shared" si="14"/>
        <v>310000</v>
      </c>
      <c r="P95" s="43">
        <f t="shared" si="8"/>
        <v>180.64516129032262</v>
      </c>
    </row>
    <row r="96" spans="1:16" ht="18" customHeight="1" x14ac:dyDescent="0.2">
      <c r="A96" s="33" t="s">
        <v>55</v>
      </c>
      <c r="B96" s="34">
        <v>1</v>
      </c>
      <c r="C96" s="35">
        <v>4</v>
      </c>
      <c r="D96" s="36"/>
      <c r="E96" s="34"/>
      <c r="F96" s="37"/>
      <c r="G96" s="38">
        <f>I96</f>
        <v>1450000</v>
      </c>
      <c r="H96" s="39">
        <v>1050000</v>
      </c>
      <c r="I96" s="40">
        <v>1450000</v>
      </c>
      <c r="J96" s="26">
        <f t="shared" si="9"/>
        <v>1450000</v>
      </c>
      <c r="K96" s="41">
        <f t="shared" si="10"/>
        <v>1050000</v>
      </c>
      <c r="L96" s="28">
        <f t="shared" si="11"/>
        <v>1450000</v>
      </c>
      <c r="M96" s="29">
        <f t="shared" si="12"/>
        <v>400000</v>
      </c>
      <c r="N96" s="42">
        <f t="shared" si="13"/>
        <v>38.095238095238102</v>
      </c>
      <c r="O96" s="31">
        <f t="shared" si="14"/>
        <v>400000</v>
      </c>
      <c r="P96" s="43">
        <f t="shared" si="8"/>
        <v>262.5</v>
      </c>
    </row>
    <row r="97" spans="1:16" ht="18" customHeight="1" x14ac:dyDescent="0.2">
      <c r="A97" s="33" t="s">
        <v>56</v>
      </c>
      <c r="B97" s="34">
        <v>1</v>
      </c>
      <c r="C97" s="35">
        <v>2</v>
      </c>
      <c r="D97" s="36"/>
      <c r="E97" s="34"/>
      <c r="F97" s="37"/>
      <c r="G97" s="38">
        <f>I97</f>
        <v>510000</v>
      </c>
      <c r="H97" s="39">
        <v>500000</v>
      </c>
      <c r="I97" s="40">
        <f>850000*60/100</f>
        <v>510000</v>
      </c>
      <c r="J97" s="26">
        <f t="shared" si="9"/>
        <v>510000</v>
      </c>
      <c r="K97" s="41">
        <f t="shared" si="10"/>
        <v>500000</v>
      </c>
      <c r="L97" s="28">
        <f t="shared" si="11"/>
        <v>510000</v>
      </c>
      <c r="M97" s="29">
        <f t="shared" si="12"/>
        <v>10000</v>
      </c>
      <c r="N97" s="42">
        <f t="shared" si="13"/>
        <v>2</v>
      </c>
      <c r="O97" s="31">
        <f t="shared" si="14"/>
        <v>10000</v>
      </c>
      <c r="P97" s="43">
        <f t="shared" si="8"/>
        <v>5000</v>
      </c>
    </row>
    <row r="98" spans="1:16" ht="18" customHeight="1" x14ac:dyDescent="0.2">
      <c r="A98" s="33" t="s">
        <v>57</v>
      </c>
      <c r="B98" s="34">
        <v>1</v>
      </c>
      <c r="C98" s="35">
        <v>2</v>
      </c>
      <c r="D98" s="36"/>
      <c r="E98" s="34">
        <v>1</v>
      </c>
      <c r="F98" s="37"/>
      <c r="G98" s="38">
        <v>346000.4</v>
      </c>
      <c r="H98" s="39">
        <v>630000</v>
      </c>
      <c r="I98" s="40">
        <f>650000*80/100</f>
        <v>520000</v>
      </c>
      <c r="J98" s="26">
        <f t="shared" si="9"/>
        <v>346000.4</v>
      </c>
      <c r="K98" s="41">
        <f t="shared" si="10"/>
        <v>630000</v>
      </c>
      <c r="L98" s="28">
        <f t="shared" si="11"/>
        <v>520000</v>
      </c>
      <c r="M98" s="29">
        <f t="shared" si="12"/>
        <v>-283999.59999999998</v>
      </c>
      <c r="N98" s="42">
        <f t="shared" si="13"/>
        <v>-45.079301587301579</v>
      </c>
      <c r="O98" s="31">
        <f t="shared" si="14"/>
        <v>-110000</v>
      </c>
      <c r="P98" s="43">
        <f t="shared" si="8"/>
        <v>-283.09884943499924</v>
      </c>
    </row>
    <row r="99" spans="1:16" ht="18" customHeight="1" x14ac:dyDescent="0.2">
      <c r="A99" s="33" t="s">
        <v>58</v>
      </c>
      <c r="B99" s="34">
        <v>1</v>
      </c>
      <c r="C99" s="35">
        <v>2</v>
      </c>
      <c r="D99" s="36"/>
      <c r="E99" s="34">
        <v>1</v>
      </c>
      <c r="F99" s="37"/>
      <c r="G99" s="38">
        <f>I99</f>
        <v>348000</v>
      </c>
      <c r="H99" s="39">
        <v>400000</v>
      </c>
      <c r="I99" s="40">
        <f>580000*60/100</f>
        <v>348000</v>
      </c>
      <c r="J99" s="26">
        <f t="shared" si="9"/>
        <v>348000</v>
      </c>
      <c r="K99" s="41">
        <f t="shared" si="10"/>
        <v>400000</v>
      </c>
      <c r="L99" s="28">
        <f t="shared" si="11"/>
        <v>348000</v>
      </c>
      <c r="M99" s="29">
        <f t="shared" si="12"/>
        <v>-52000</v>
      </c>
      <c r="N99" s="42">
        <f t="shared" si="13"/>
        <v>-13</v>
      </c>
      <c r="O99" s="31">
        <f t="shared" si="14"/>
        <v>-52000</v>
      </c>
      <c r="P99" s="43">
        <f t="shared" si="8"/>
        <v>-769.23076923076928</v>
      </c>
    </row>
    <row r="100" spans="1:16" ht="18" customHeight="1" x14ac:dyDescent="0.2">
      <c r="A100" s="33" t="s">
        <v>59</v>
      </c>
      <c r="B100" s="34">
        <v>5</v>
      </c>
      <c r="C100" s="35">
        <v>2</v>
      </c>
      <c r="D100" s="36">
        <v>1</v>
      </c>
      <c r="E100" s="34"/>
      <c r="F100" s="37"/>
      <c r="G100" s="38">
        <v>544000</v>
      </c>
      <c r="H100" s="39">
        <v>695000</v>
      </c>
      <c r="I100" s="40">
        <v>695000</v>
      </c>
      <c r="J100" s="26">
        <f t="shared" si="9"/>
        <v>2720000</v>
      </c>
      <c r="K100" s="41">
        <f t="shared" si="10"/>
        <v>3475000</v>
      </c>
      <c r="L100" s="28">
        <f t="shared" si="11"/>
        <v>3475000</v>
      </c>
      <c r="M100" s="29">
        <f t="shared" si="12"/>
        <v>-755000</v>
      </c>
      <c r="N100" s="42">
        <f t="shared" si="13"/>
        <v>-21.726618705035975</v>
      </c>
      <c r="O100" s="31">
        <f t="shared" si="14"/>
        <v>0</v>
      </c>
      <c r="P100" s="43">
        <f t="shared" si="8"/>
        <v>-560.26490066225165</v>
      </c>
    </row>
    <row r="101" spans="1:16" ht="18" customHeight="1" x14ac:dyDescent="0.2">
      <c r="A101" s="33" t="s">
        <v>59</v>
      </c>
      <c r="B101" s="34">
        <v>1</v>
      </c>
      <c r="C101" s="35">
        <v>3</v>
      </c>
      <c r="D101" s="36"/>
      <c r="E101" s="34"/>
      <c r="F101" s="37"/>
      <c r="G101" s="38">
        <v>680000</v>
      </c>
      <c r="H101" s="39">
        <v>410000</v>
      </c>
      <c r="I101" s="40">
        <v>800000</v>
      </c>
      <c r="J101" s="26">
        <f t="shared" si="9"/>
        <v>680000</v>
      </c>
      <c r="K101" s="41">
        <f t="shared" si="10"/>
        <v>410000</v>
      </c>
      <c r="L101" s="28">
        <f t="shared" si="11"/>
        <v>800000</v>
      </c>
      <c r="M101" s="29">
        <f t="shared" si="12"/>
        <v>270000</v>
      </c>
      <c r="N101" s="42">
        <f t="shared" si="13"/>
        <v>65.853658536585357</v>
      </c>
      <c r="O101" s="31">
        <f t="shared" si="14"/>
        <v>390000</v>
      </c>
      <c r="P101" s="43">
        <f t="shared" si="8"/>
        <v>196.2962962962963</v>
      </c>
    </row>
    <row r="102" spans="1:16" ht="18" customHeight="1" x14ac:dyDescent="0.2">
      <c r="A102" s="33" t="s">
        <v>59</v>
      </c>
      <c r="B102" s="34">
        <v>2</v>
      </c>
      <c r="C102" s="35">
        <v>4</v>
      </c>
      <c r="D102" s="36"/>
      <c r="E102" s="34">
        <v>1</v>
      </c>
      <c r="F102" s="37"/>
      <c r="G102" s="38">
        <v>955650</v>
      </c>
      <c r="H102" s="39">
        <v>598000</v>
      </c>
      <c r="I102" s="40">
        <v>700000</v>
      </c>
      <c r="J102" s="26">
        <f t="shared" si="9"/>
        <v>1911300</v>
      </c>
      <c r="K102" s="41">
        <f t="shared" si="10"/>
        <v>1196000</v>
      </c>
      <c r="L102" s="28">
        <f t="shared" si="11"/>
        <v>1400000</v>
      </c>
      <c r="M102" s="29">
        <f t="shared" si="12"/>
        <v>715300</v>
      </c>
      <c r="N102" s="42">
        <f t="shared" si="13"/>
        <v>59.807692307692321</v>
      </c>
      <c r="O102" s="31">
        <f t="shared" si="14"/>
        <v>204000</v>
      </c>
      <c r="P102" s="43">
        <f t="shared" si="8"/>
        <v>95.722074653991342</v>
      </c>
    </row>
    <row r="103" spans="1:16" ht="18" customHeight="1" x14ac:dyDescent="0.2">
      <c r="A103" s="44" t="s">
        <v>60</v>
      </c>
      <c r="B103" s="34">
        <v>2</v>
      </c>
      <c r="C103" s="35">
        <v>2</v>
      </c>
      <c r="D103" s="36"/>
      <c r="E103" s="34"/>
      <c r="F103" s="37">
        <v>1</v>
      </c>
      <c r="G103" s="38">
        <v>871999.60000000009</v>
      </c>
      <c r="H103" s="39">
        <v>860000</v>
      </c>
      <c r="I103" s="40">
        <v>1000000</v>
      </c>
      <c r="J103" s="26">
        <f t="shared" si="9"/>
        <v>1743999.2000000002</v>
      </c>
      <c r="K103" s="41">
        <f t="shared" si="10"/>
        <v>1720000</v>
      </c>
      <c r="L103" s="28">
        <f t="shared" si="11"/>
        <v>2000000</v>
      </c>
      <c r="M103" s="29">
        <f t="shared" si="12"/>
        <v>23999.200000000186</v>
      </c>
      <c r="N103" s="42">
        <f t="shared" si="13"/>
        <v>1.3953023255814117</v>
      </c>
      <c r="O103" s="31">
        <f t="shared" si="14"/>
        <v>280000</v>
      </c>
      <c r="P103" s="43">
        <f t="shared" si="8"/>
        <v>8233.6111203706132</v>
      </c>
    </row>
    <row r="104" spans="1:16" ht="18" customHeight="1" x14ac:dyDescent="0.2">
      <c r="A104" s="44" t="s">
        <v>60</v>
      </c>
      <c r="B104" s="34">
        <v>2</v>
      </c>
      <c r="C104" s="35">
        <v>3</v>
      </c>
      <c r="D104" s="36"/>
      <c r="E104" s="34"/>
      <c r="F104" s="37"/>
      <c r="G104" s="38">
        <v>1089999.5</v>
      </c>
      <c r="H104" s="39">
        <v>940000</v>
      </c>
      <c r="I104" s="40">
        <v>1300000</v>
      </c>
      <c r="J104" s="26">
        <f t="shared" si="9"/>
        <v>2179999</v>
      </c>
      <c r="K104" s="41">
        <f t="shared" si="10"/>
        <v>1880000</v>
      </c>
      <c r="L104" s="28">
        <f t="shared" si="11"/>
        <v>2600000</v>
      </c>
      <c r="M104" s="29">
        <f t="shared" si="12"/>
        <v>299999</v>
      </c>
      <c r="N104" s="42">
        <f t="shared" si="13"/>
        <v>15.957393617021282</v>
      </c>
      <c r="O104" s="31">
        <f t="shared" si="14"/>
        <v>720000</v>
      </c>
      <c r="P104" s="43">
        <f t="shared" si="8"/>
        <v>766.66955556518519</v>
      </c>
    </row>
    <row r="105" spans="1:16" ht="18" customHeight="1" x14ac:dyDescent="0.2">
      <c r="A105" s="44" t="s">
        <v>60</v>
      </c>
      <c r="B105" s="34">
        <v>2</v>
      </c>
      <c r="C105" s="35">
        <v>4</v>
      </c>
      <c r="D105" s="36"/>
      <c r="E105" s="34"/>
      <c r="F105" s="37"/>
      <c r="G105" s="38">
        <v>1580000</v>
      </c>
      <c r="H105" s="39">
        <v>1250000</v>
      </c>
      <c r="I105" s="40">
        <v>1600000</v>
      </c>
      <c r="J105" s="26">
        <f t="shared" si="9"/>
        <v>3160000</v>
      </c>
      <c r="K105" s="41">
        <f t="shared" si="10"/>
        <v>2500000</v>
      </c>
      <c r="L105" s="28">
        <f t="shared" si="11"/>
        <v>3200000</v>
      </c>
      <c r="M105" s="29">
        <f t="shared" si="12"/>
        <v>660000</v>
      </c>
      <c r="N105" s="42">
        <f t="shared" si="13"/>
        <v>26.400000000000006</v>
      </c>
      <c r="O105" s="31">
        <f t="shared" si="14"/>
        <v>700000</v>
      </c>
      <c r="P105" s="43">
        <f t="shared" si="8"/>
        <v>384.84848484848487</v>
      </c>
    </row>
    <row r="106" spans="1:16" ht="18" customHeight="1" x14ac:dyDescent="0.2">
      <c r="A106" s="44" t="s">
        <v>61</v>
      </c>
      <c r="B106" s="34">
        <v>1</v>
      </c>
      <c r="C106" s="35">
        <v>2</v>
      </c>
      <c r="D106" s="36"/>
      <c r="E106" s="34"/>
      <c r="F106" s="37"/>
      <c r="G106" s="38">
        <v>420200</v>
      </c>
      <c r="H106" s="39">
        <v>360000</v>
      </c>
      <c r="I106" s="40">
        <v>360000</v>
      </c>
      <c r="J106" s="26">
        <f t="shared" si="9"/>
        <v>420200</v>
      </c>
      <c r="K106" s="41">
        <f t="shared" si="10"/>
        <v>360000</v>
      </c>
      <c r="L106" s="28">
        <f t="shared" si="11"/>
        <v>360000</v>
      </c>
      <c r="M106" s="29">
        <f t="shared" si="12"/>
        <v>60200</v>
      </c>
      <c r="N106" s="42">
        <f t="shared" si="13"/>
        <v>16.722222222222214</v>
      </c>
      <c r="O106" s="31">
        <f t="shared" si="14"/>
        <v>0</v>
      </c>
      <c r="P106" s="43">
        <f t="shared" si="8"/>
        <v>498.00664451827242</v>
      </c>
    </row>
    <row r="107" spans="1:16" ht="18" customHeight="1" x14ac:dyDescent="0.2">
      <c r="A107" s="44" t="s">
        <v>61</v>
      </c>
      <c r="B107" s="34">
        <v>9</v>
      </c>
      <c r="C107" s="35">
        <v>3</v>
      </c>
      <c r="D107" s="36"/>
      <c r="E107" s="34">
        <v>1</v>
      </c>
      <c r="F107" s="37"/>
      <c r="G107" s="38">
        <v>525250</v>
      </c>
      <c r="H107" s="39">
        <v>575000</v>
      </c>
      <c r="I107" s="40">
        <f>I108*80/100</f>
        <v>544000</v>
      </c>
      <c r="J107" s="26">
        <f t="shared" si="9"/>
        <v>4727250</v>
      </c>
      <c r="K107" s="41">
        <f t="shared" si="10"/>
        <v>5175000</v>
      </c>
      <c r="L107" s="28">
        <f t="shared" si="11"/>
        <v>4896000</v>
      </c>
      <c r="M107" s="29">
        <f t="shared" si="12"/>
        <v>-447750</v>
      </c>
      <c r="N107" s="42">
        <f t="shared" si="13"/>
        <v>-8.6521739130434838</v>
      </c>
      <c r="O107" s="31">
        <f t="shared" si="14"/>
        <v>-279000</v>
      </c>
      <c r="P107" s="43">
        <f t="shared" si="8"/>
        <v>-1193.467336683417</v>
      </c>
    </row>
    <row r="108" spans="1:16" ht="18" customHeight="1" x14ac:dyDescent="0.2">
      <c r="A108" s="44" t="s">
        <v>61</v>
      </c>
      <c r="B108" s="34">
        <v>1</v>
      </c>
      <c r="C108" s="35">
        <v>4</v>
      </c>
      <c r="D108" s="36"/>
      <c r="E108" s="34"/>
      <c r="F108" s="37"/>
      <c r="G108" s="38">
        <v>700000</v>
      </c>
      <c r="H108" s="39">
        <v>650000</v>
      </c>
      <c r="I108" s="40">
        <v>680000</v>
      </c>
      <c r="J108" s="26">
        <f t="shared" si="9"/>
        <v>700000</v>
      </c>
      <c r="K108" s="41">
        <f t="shared" si="10"/>
        <v>650000</v>
      </c>
      <c r="L108" s="28">
        <f t="shared" si="11"/>
        <v>680000</v>
      </c>
      <c r="M108" s="29">
        <f t="shared" si="12"/>
        <v>50000</v>
      </c>
      <c r="N108" s="42">
        <f t="shared" si="13"/>
        <v>7.6923076923076934</v>
      </c>
      <c r="O108" s="31">
        <f t="shared" si="14"/>
        <v>30000</v>
      </c>
      <c r="P108" s="43">
        <f t="shared" si="8"/>
        <v>1260</v>
      </c>
    </row>
    <row r="109" spans="1:16" ht="18" customHeight="1" x14ac:dyDescent="0.2">
      <c r="A109" s="33" t="s">
        <v>62</v>
      </c>
      <c r="B109" s="34">
        <v>1</v>
      </c>
      <c r="C109" s="35">
        <v>3</v>
      </c>
      <c r="D109" s="36"/>
      <c r="E109" s="34">
        <v>1</v>
      </c>
      <c r="F109" s="37"/>
      <c r="G109" s="38">
        <v>390002</v>
      </c>
      <c r="H109" s="39">
        <v>360000</v>
      </c>
      <c r="I109" s="40">
        <v>450000</v>
      </c>
      <c r="J109" s="26">
        <f t="shared" si="9"/>
        <v>390002</v>
      </c>
      <c r="K109" s="41">
        <f t="shared" si="10"/>
        <v>360000</v>
      </c>
      <c r="L109" s="28">
        <f t="shared" si="11"/>
        <v>450000</v>
      </c>
      <c r="M109" s="29">
        <f t="shared" si="12"/>
        <v>30002</v>
      </c>
      <c r="N109" s="42">
        <f t="shared" si="13"/>
        <v>8.3338888888888789</v>
      </c>
      <c r="O109" s="31">
        <f t="shared" si="14"/>
        <v>90000</v>
      </c>
      <c r="P109" s="43">
        <f t="shared" si="8"/>
        <v>1399.9000066662222</v>
      </c>
    </row>
    <row r="110" spans="1:16" ht="18" customHeight="1" x14ac:dyDescent="0.2">
      <c r="A110" s="33" t="s">
        <v>62</v>
      </c>
      <c r="B110" s="34">
        <v>2</v>
      </c>
      <c r="C110" s="35">
        <v>4</v>
      </c>
      <c r="D110" s="36"/>
      <c r="E110" s="34"/>
      <c r="F110" s="37"/>
      <c r="G110" s="38">
        <v>719999</v>
      </c>
      <c r="H110" s="39">
        <v>570000</v>
      </c>
      <c r="I110" s="40">
        <v>630000</v>
      </c>
      <c r="J110" s="26">
        <f t="shared" si="9"/>
        <v>1439998</v>
      </c>
      <c r="K110" s="41">
        <f t="shared" si="10"/>
        <v>1140000</v>
      </c>
      <c r="L110" s="28">
        <f t="shared" si="11"/>
        <v>1260000</v>
      </c>
      <c r="M110" s="29">
        <f t="shared" si="12"/>
        <v>299998</v>
      </c>
      <c r="N110" s="42">
        <f t="shared" si="13"/>
        <v>26.315614035087705</v>
      </c>
      <c r="O110" s="31">
        <f t="shared" si="14"/>
        <v>120000</v>
      </c>
      <c r="P110" s="43">
        <f t="shared" si="8"/>
        <v>320.00280001866679</v>
      </c>
    </row>
    <row r="111" spans="1:16" ht="18" customHeight="1" x14ac:dyDescent="0.2">
      <c r="A111" s="33" t="s">
        <v>63</v>
      </c>
      <c r="B111" s="34">
        <v>1</v>
      </c>
      <c r="C111" s="35">
        <v>4</v>
      </c>
      <c r="D111" s="36"/>
      <c r="E111" s="34"/>
      <c r="F111" s="37"/>
      <c r="G111" s="38">
        <v>1003000</v>
      </c>
      <c r="H111" s="39">
        <v>690000</v>
      </c>
      <c r="I111" s="40">
        <v>930000</v>
      </c>
      <c r="J111" s="26">
        <f t="shared" si="9"/>
        <v>1003000</v>
      </c>
      <c r="K111" s="41">
        <f t="shared" si="10"/>
        <v>690000</v>
      </c>
      <c r="L111" s="28">
        <f t="shared" si="11"/>
        <v>930000</v>
      </c>
      <c r="M111" s="29">
        <f t="shared" si="12"/>
        <v>313000</v>
      </c>
      <c r="N111" s="42">
        <f t="shared" si="13"/>
        <v>45.362318840579718</v>
      </c>
      <c r="O111" s="31">
        <f t="shared" si="14"/>
        <v>240000</v>
      </c>
      <c r="P111" s="43">
        <f t="shared" ref="P111:P174" si="15">IF(L111="","",L111/M111*100-100)</f>
        <v>197.12460063897765</v>
      </c>
    </row>
    <row r="112" spans="1:16" ht="18" customHeight="1" x14ac:dyDescent="0.2">
      <c r="A112" s="44" t="s">
        <v>64</v>
      </c>
      <c r="B112" s="34">
        <v>6</v>
      </c>
      <c r="C112" s="35">
        <v>2</v>
      </c>
      <c r="D112" s="36"/>
      <c r="E112" s="34">
        <v>5</v>
      </c>
      <c r="F112" s="37"/>
      <c r="G112" s="38">
        <v>384000</v>
      </c>
      <c r="H112" s="39">
        <v>300000</v>
      </c>
      <c r="I112" s="40">
        <f>I113*80/100</f>
        <v>532000</v>
      </c>
      <c r="J112" s="26">
        <f t="shared" si="9"/>
        <v>2304000</v>
      </c>
      <c r="K112" s="41">
        <f t="shared" si="10"/>
        <v>1800000</v>
      </c>
      <c r="L112" s="28">
        <f t="shared" si="11"/>
        <v>3192000</v>
      </c>
      <c r="M112" s="29">
        <f t="shared" si="12"/>
        <v>504000</v>
      </c>
      <c r="N112" s="42">
        <f t="shared" si="13"/>
        <v>28</v>
      </c>
      <c r="O112" s="31">
        <f t="shared" si="14"/>
        <v>1392000</v>
      </c>
      <c r="P112" s="43">
        <f t="shared" si="15"/>
        <v>533.33333333333326</v>
      </c>
    </row>
    <row r="113" spans="1:16" ht="18" customHeight="1" x14ac:dyDescent="0.2">
      <c r="A113" s="44" t="s">
        <v>64</v>
      </c>
      <c r="B113" s="34">
        <v>2</v>
      </c>
      <c r="C113" s="35">
        <v>3</v>
      </c>
      <c r="D113" s="36"/>
      <c r="E113" s="34">
        <v>2</v>
      </c>
      <c r="F113" s="37"/>
      <c r="G113" s="38">
        <v>480000</v>
      </c>
      <c r="H113" s="39">
        <v>460000</v>
      </c>
      <c r="I113" s="40">
        <v>665000</v>
      </c>
      <c r="J113" s="26">
        <f t="shared" si="9"/>
        <v>960000</v>
      </c>
      <c r="K113" s="41">
        <f t="shared" si="10"/>
        <v>920000</v>
      </c>
      <c r="L113" s="28">
        <f t="shared" si="11"/>
        <v>1330000</v>
      </c>
      <c r="M113" s="29">
        <f t="shared" si="12"/>
        <v>40000</v>
      </c>
      <c r="N113" s="42">
        <f t="shared" si="13"/>
        <v>4.3478260869565162</v>
      </c>
      <c r="O113" s="31">
        <f t="shared" si="14"/>
        <v>410000</v>
      </c>
      <c r="P113" s="43">
        <f t="shared" si="15"/>
        <v>3225</v>
      </c>
    </row>
    <row r="114" spans="1:16" ht="18" customHeight="1" x14ac:dyDescent="0.2">
      <c r="A114" s="44" t="s">
        <v>64</v>
      </c>
      <c r="B114" s="34">
        <v>5</v>
      </c>
      <c r="C114" s="35">
        <v>4</v>
      </c>
      <c r="D114" s="36"/>
      <c r="E114" s="34"/>
      <c r="F114" s="37"/>
      <c r="G114" s="38">
        <v>799999</v>
      </c>
      <c r="H114" s="39">
        <v>640000</v>
      </c>
      <c r="I114" s="40">
        <v>660000</v>
      </c>
      <c r="J114" s="26">
        <f t="shared" si="9"/>
        <v>3999995</v>
      </c>
      <c r="K114" s="41">
        <f t="shared" si="10"/>
        <v>3200000</v>
      </c>
      <c r="L114" s="28">
        <f t="shared" si="11"/>
        <v>3300000</v>
      </c>
      <c r="M114" s="29">
        <f t="shared" si="12"/>
        <v>799995</v>
      </c>
      <c r="N114" s="42">
        <f t="shared" si="13"/>
        <v>24.999843749999997</v>
      </c>
      <c r="O114" s="31">
        <f t="shared" si="14"/>
        <v>100000</v>
      </c>
      <c r="P114" s="43">
        <f t="shared" si="15"/>
        <v>312.50257814111342</v>
      </c>
    </row>
    <row r="115" spans="1:16" ht="18" customHeight="1" x14ac:dyDescent="0.2">
      <c r="A115" s="44" t="s">
        <v>65</v>
      </c>
      <c r="B115" s="34">
        <v>29</v>
      </c>
      <c r="C115" s="35">
        <v>2</v>
      </c>
      <c r="D115" s="36"/>
      <c r="E115" s="34">
        <v>5</v>
      </c>
      <c r="F115" s="37">
        <v>1</v>
      </c>
      <c r="G115" s="38">
        <v>678799.20000000007</v>
      </c>
      <c r="H115" s="39">
        <v>750000</v>
      </c>
      <c r="I115" s="40">
        <v>1000000</v>
      </c>
      <c r="J115" s="26">
        <f t="shared" si="9"/>
        <v>19685176.800000001</v>
      </c>
      <c r="K115" s="41">
        <f t="shared" si="10"/>
        <v>21750000</v>
      </c>
      <c r="L115" s="28">
        <f t="shared" si="11"/>
        <v>29000000</v>
      </c>
      <c r="M115" s="29">
        <f t="shared" si="12"/>
        <v>-2064823.1999999993</v>
      </c>
      <c r="N115" s="42">
        <f t="shared" si="13"/>
        <v>-9.4934399999999926</v>
      </c>
      <c r="O115" s="31">
        <f t="shared" si="14"/>
        <v>7250000</v>
      </c>
      <c r="P115" s="43">
        <f t="shared" si="15"/>
        <v>-1504.4786013640301</v>
      </c>
    </row>
    <row r="116" spans="1:16" ht="18" customHeight="1" x14ac:dyDescent="0.2">
      <c r="A116" s="44" t="s">
        <v>65</v>
      </c>
      <c r="B116" s="34">
        <v>25</v>
      </c>
      <c r="C116" s="35">
        <v>3</v>
      </c>
      <c r="D116" s="36"/>
      <c r="E116" s="34">
        <v>3</v>
      </c>
      <c r="F116" s="37">
        <v>1</v>
      </c>
      <c r="G116" s="38">
        <v>848499</v>
      </c>
      <c r="H116" s="39">
        <v>870000</v>
      </c>
      <c r="I116" s="40">
        <v>1200000</v>
      </c>
      <c r="J116" s="26">
        <f t="shared" si="9"/>
        <v>21212475</v>
      </c>
      <c r="K116" s="41">
        <f t="shared" si="10"/>
        <v>21750000</v>
      </c>
      <c r="L116" s="28">
        <f t="shared" si="11"/>
        <v>30000000</v>
      </c>
      <c r="M116" s="29">
        <f t="shared" si="12"/>
        <v>-537525</v>
      </c>
      <c r="N116" s="42">
        <f t="shared" si="13"/>
        <v>-2.4713793103448296</v>
      </c>
      <c r="O116" s="31">
        <f t="shared" si="14"/>
        <v>8250000</v>
      </c>
      <c r="P116" s="43">
        <f t="shared" si="15"/>
        <v>-5681.1357611273888</v>
      </c>
    </row>
    <row r="117" spans="1:16" ht="18" customHeight="1" x14ac:dyDescent="0.2">
      <c r="A117" s="44" t="s">
        <v>65</v>
      </c>
      <c r="B117" s="34">
        <v>18</v>
      </c>
      <c r="C117" s="35">
        <v>4</v>
      </c>
      <c r="D117" s="36"/>
      <c r="E117" s="34"/>
      <c r="F117" s="37">
        <v>1</v>
      </c>
      <c r="G117" s="38">
        <v>1449100</v>
      </c>
      <c r="H117" s="39">
        <v>1099000</v>
      </c>
      <c r="I117" s="40">
        <v>1470000</v>
      </c>
      <c r="J117" s="26">
        <f t="shared" si="9"/>
        <v>26083800</v>
      </c>
      <c r="K117" s="41">
        <f t="shared" si="10"/>
        <v>19782000</v>
      </c>
      <c r="L117" s="28">
        <f t="shared" si="11"/>
        <v>26460000</v>
      </c>
      <c r="M117" s="29">
        <f t="shared" si="12"/>
        <v>6301800</v>
      </c>
      <c r="N117" s="42">
        <f t="shared" si="13"/>
        <v>31.856232939035465</v>
      </c>
      <c r="O117" s="31">
        <f t="shared" si="14"/>
        <v>6678000</v>
      </c>
      <c r="P117" s="43">
        <f t="shared" si="15"/>
        <v>319.88003427592116</v>
      </c>
    </row>
    <row r="118" spans="1:16" ht="18" customHeight="1" x14ac:dyDescent="0.2">
      <c r="A118" s="44" t="s">
        <v>66</v>
      </c>
      <c r="B118" s="34">
        <v>3</v>
      </c>
      <c r="C118" s="35">
        <v>2</v>
      </c>
      <c r="D118" s="36"/>
      <c r="E118" s="34">
        <v>3</v>
      </c>
      <c r="F118" s="37"/>
      <c r="G118" s="38">
        <v>368000</v>
      </c>
      <c r="H118" s="39">
        <v>550000</v>
      </c>
      <c r="I118" s="40">
        <f>I119*80/100</f>
        <v>520000</v>
      </c>
      <c r="J118" s="26">
        <f t="shared" si="9"/>
        <v>1104000</v>
      </c>
      <c r="K118" s="41">
        <f t="shared" si="10"/>
        <v>1650000</v>
      </c>
      <c r="L118" s="28">
        <f t="shared" si="11"/>
        <v>1560000</v>
      </c>
      <c r="M118" s="29">
        <f t="shared" si="12"/>
        <v>-546000</v>
      </c>
      <c r="N118" s="42">
        <f t="shared" si="13"/>
        <v>-33.090909090909093</v>
      </c>
      <c r="O118" s="31">
        <f t="shared" si="14"/>
        <v>-90000</v>
      </c>
      <c r="P118" s="43">
        <f t="shared" si="15"/>
        <v>-385.71428571428572</v>
      </c>
    </row>
    <row r="119" spans="1:16" ht="18" customHeight="1" x14ac:dyDescent="0.2">
      <c r="A119" s="44" t="s">
        <v>66</v>
      </c>
      <c r="B119" s="34">
        <v>3</v>
      </c>
      <c r="C119" s="35">
        <v>3</v>
      </c>
      <c r="D119" s="36"/>
      <c r="E119" s="34">
        <v>1</v>
      </c>
      <c r="F119" s="37"/>
      <c r="G119" s="38">
        <v>460000</v>
      </c>
      <c r="H119" s="39">
        <v>385000</v>
      </c>
      <c r="I119" s="40">
        <v>650000</v>
      </c>
      <c r="J119" s="26">
        <f t="shared" si="9"/>
        <v>1380000</v>
      </c>
      <c r="K119" s="41">
        <f t="shared" si="10"/>
        <v>1155000</v>
      </c>
      <c r="L119" s="28">
        <f t="shared" si="11"/>
        <v>1950000</v>
      </c>
      <c r="M119" s="29">
        <f t="shared" si="12"/>
        <v>225000</v>
      </c>
      <c r="N119" s="42">
        <f t="shared" si="13"/>
        <v>19.480519480519476</v>
      </c>
      <c r="O119" s="31">
        <f t="shared" si="14"/>
        <v>795000</v>
      </c>
      <c r="P119" s="43">
        <f t="shared" si="15"/>
        <v>766.66666666666663</v>
      </c>
    </row>
    <row r="120" spans="1:16" ht="18" customHeight="1" x14ac:dyDescent="0.2">
      <c r="A120" s="44" t="s">
        <v>66</v>
      </c>
      <c r="B120" s="34">
        <v>1</v>
      </c>
      <c r="C120" s="35">
        <v>4</v>
      </c>
      <c r="D120" s="36"/>
      <c r="E120" s="34"/>
      <c r="F120" s="37"/>
      <c r="G120" s="38">
        <v>839999</v>
      </c>
      <c r="H120" s="39">
        <v>479000</v>
      </c>
      <c r="I120" s="40">
        <v>850000</v>
      </c>
      <c r="J120" s="26">
        <f t="shared" si="9"/>
        <v>839999</v>
      </c>
      <c r="K120" s="41">
        <f t="shared" si="10"/>
        <v>479000</v>
      </c>
      <c r="L120" s="28">
        <f t="shared" si="11"/>
        <v>850000</v>
      </c>
      <c r="M120" s="29">
        <f t="shared" si="12"/>
        <v>360999</v>
      </c>
      <c r="N120" s="42">
        <f t="shared" si="13"/>
        <v>75.365135699373695</v>
      </c>
      <c r="O120" s="31">
        <f t="shared" si="14"/>
        <v>371000</v>
      </c>
      <c r="P120" s="43">
        <f t="shared" si="15"/>
        <v>135.45771594935167</v>
      </c>
    </row>
    <row r="121" spans="1:16" ht="18" customHeight="1" x14ac:dyDescent="0.2">
      <c r="A121" s="33" t="s">
        <v>67</v>
      </c>
      <c r="B121" s="34">
        <v>7</v>
      </c>
      <c r="C121" s="35">
        <v>2</v>
      </c>
      <c r="D121" s="36">
        <v>2</v>
      </c>
      <c r="E121" s="34">
        <v>3</v>
      </c>
      <c r="F121" s="37"/>
      <c r="G121" s="38">
        <v>315200</v>
      </c>
      <c r="H121" s="39">
        <v>340000</v>
      </c>
      <c r="I121" s="40">
        <f>I122*80/100</f>
        <v>576000</v>
      </c>
      <c r="J121" s="26">
        <f t="shared" si="9"/>
        <v>2206400</v>
      </c>
      <c r="K121" s="41">
        <f t="shared" si="10"/>
        <v>2380000</v>
      </c>
      <c r="L121" s="28">
        <f t="shared" si="11"/>
        <v>4032000</v>
      </c>
      <c r="M121" s="29">
        <f t="shared" si="12"/>
        <v>-173600</v>
      </c>
      <c r="N121" s="42">
        <f t="shared" si="13"/>
        <v>-7.294117647058826</v>
      </c>
      <c r="O121" s="31">
        <f t="shared" si="14"/>
        <v>1652000</v>
      </c>
      <c r="P121" s="43">
        <f t="shared" si="15"/>
        <v>-2422.5806451612902</v>
      </c>
    </row>
    <row r="122" spans="1:16" ht="18" customHeight="1" x14ac:dyDescent="0.2">
      <c r="A122" s="33" t="s">
        <v>67</v>
      </c>
      <c r="B122" s="34">
        <v>4</v>
      </c>
      <c r="C122" s="35">
        <v>3</v>
      </c>
      <c r="D122" s="36">
        <v>1</v>
      </c>
      <c r="E122" s="34"/>
      <c r="F122" s="37"/>
      <c r="G122" s="38">
        <v>394000</v>
      </c>
      <c r="H122" s="39">
        <v>380000</v>
      </c>
      <c r="I122" s="40">
        <v>720000</v>
      </c>
      <c r="J122" s="26">
        <f t="shared" si="9"/>
        <v>1576000</v>
      </c>
      <c r="K122" s="41">
        <f t="shared" si="10"/>
        <v>1520000</v>
      </c>
      <c r="L122" s="28">
        <f t="shared" si="11"/>
        <v>2880000</v>
      </c>
      <c r="M122" s="29">
        <f t="shared" si="12"/>
        <v>56000</v>
      </c>
      <c r="N122" s="42">
        <f t="shared" si="13"/>
        <v>3.6842105263157805</v>
      </c>
      <c r="O122" s="31">
        <f t="shared" si="14"/>
        <v>1360000</v>
      </c>
      <c r="P122" s="43">
        <f t="shared" si="15"/>
        <v>5042.8571428571431</v>
      </c>
    </row>
    <row r="123" spans="1:16" ht="18" customHeight="1" x14ac:dyDescent="0.2">
      <c r="A123" s="33" t="s">
        <v>67</v>
      </c>
      <c r="B123" s="34">
        <v>5</v>
      </c>
      <c r="C123" s="35">
        <v>4</v>
      </c>
      <c r="D123" s="36"/>
      <c r="E123" s="34"/>
      <c r="F123" s="37"/>
      <c r="G123" s="38">
        <v>724999</v>
      </c>
      <c r="H123" s="39">
        <v>570000</v>
      </c>
      <c r="I123" s="40">
        <v>735000</v>
      </c>
      <c r="J123" s="26">
        <f t="shared" si="9"/>
        <v>3624995</v>
      </c>
      <c r="K123" s="41">
        <f t="shared" si="10"/>
        <v>2850000</v>
      </c>
      <c r="L123" s="28">
        <f t="shared" si="11"/>
        <v>3675000</v>
      </c>
      <c r="M123" s="29">
        <f t="shared" si="12"/>
        <v>774995</v>
      </c>
      <c r="N123" s="42">
        <f t="shared" si="13"/>
        <v>27.192807017543856</v>
      </c>
      <c r="O123" s="31">
        <f t="shared" si="14"/>
        <v>825000</v>
      </c>
      <c r="P123" s="43">
        <f t="shared" si="15"/>
        <v>374.19660772004983</v>
      </c>
    </row>
    <row r="124" spans="1:16" ht="18" customHeight="1" x14ac:dyDescent="0.2">
      <c r="A124" s="33" t="s">
        <v>68</v>
      </c>
      <c r="B124" s="34">
        <v>2</v>
      </c>
      <c r="C124" s="35">
        <v>2</v>
      </c>
      <c r="D124" s="36"/>
      <c r="E124" s="34">
        <v>1</v>
      </c>
      <c r="F124" s="37">
        <v>1</v>
      </c>
      <c r="G124" s="38">
        <v>276000</v>
      </c>
      <c r="H124" s="39">
        <v>350000</v>
      </c>
      <c r="I124" s="40">
        <f>700000*40/100</f>
        <v>280000</v>
      </c>
      <c r="J124" s="26">
        <f t="shared" si="9"/>
        <v>552000</v>
      </c>
      <c r="K124" s="41">
        <f t="shared" si="10"/>
        <v>700000</v>
      </c>
      <c r="L124" s="28">
        <f t="shared" si="11"/>
        <v>560000</v>
      </c>
      <c r="M124" s="29">
        <f t="shared" si="12"/>
        <v>-148000</v>
      </c>
      <c r="N124" s="42">
        <f t="shared" si="13"/>
        <v>-21.142857142857139</v>
      </c>
      <c r="O124" s="31">
        <f t="shared" si="14"/>
        <v>-140000</v>
      </c>
      <c r="P124" s="43">
        <f t="shared" si="15"/>
        <v>-478.37837837837839</v>
      </c>
    </row>
    <row r="125" spans="1:16" ht="18" customHeight="1" x14ac:dyDescent="0.2">
      <c r="A125" s="44" t="s">
        <v>69</v>
      </c>
      <c r="B125" s="34">
        <v>3</v>
      </c>
      <c r="C125" s="35">
        <v>2</v>
      </c>
      <c r="D125" s="36"/>
      <c r="E125" s="34">
        <v>1</v>
      </c>
      <c r="F125" s="37"/>
      <c r="G125" s="38">
        <f>I125</f>
        <v>912000</v>
      </c>
      <c r="H125" s="39">
        <v>650000</v>
      </c>
      <c r="I125" s="40">
        <f>I127*60/100</f>
        <v>912000</v>
      </c>
      <c r="J125" s="26">
        <f t="shared" si="9"/>
        <v>2736000</v>
      </c>
      <c r="K125" s="41">
        <f t="shared" si="10"/>
        <v>1950000</v>
      </c>
      <c r="L125" s="28">
        <f t="shared" si="11"/>
        <v>2736000</v>
      </c>
      <c r="M125" s="29">
        <f t="shared" si="12"/>
        <v>786000</v>
      </c>
      <c r="N125" s="42">
        <f t="shared" si="13"/>
        <v>40.307692307692321</v>
      </c>
      <c r="O125" s="31">
        <f t="shared" si="14"/>
        <v>786000</v>
      </c>
      <c r="P125" s="43">
        <f t="shared" si="15"/>
        <v>248.09160305343511</v>
      </c>
    </row>
    <row r="126" spans="1:16" ht="18" customHeight="1" x14ac:dyDescent="0.2">
      <c r="A126" s="44" t="s">
        <v>69</v>
      </c>
      <c r="B126" s="34">
        <v>1</v>
      </c>
      <c r="C126" s="35">
        <v>3</v>
      </c>
      <c r="D126" s="36"/>
      <c r="E126" s="34"/>
      <c r="F126" s="37"/>
      <c r="G126" s="38">
        <f>I126</f>
        <v>1216000</v>
      </c>
      <c r="H126" s="39">
        <v>800000</v>
      </c>
      <c r="I126" s="40">
        <f>I127*80/100</f>
        <v>1216000</v>
      </c>
      <c r="J126" s="26">
        <f t="shared" si="9"/>
        <v>1216000</v>
      </c>
      <c r="K126" s="41">
        <f t="shared" si="10"/>
        <v>800000</v>
      </c>
      <c r="L126" s="28">
        <f t="shared" si="11"/>
        <v>1216000</v>
      </c>
      <c r="M126" s="29">
        <f t="shared" si="12"/>
        <v>416000</v>
      </c>
      <c r="N126" s="42">
        <f t="shared" si="13"/>
        <v>52</v>
      </c>
      <c r="O126" s="31">
        <f t="shared" si="14"/>
        <v>416000</v>
      </c>
      <c r="P126" s="43">
        <f t="shared" si="15"/>
        <v>192.30769230769226</v>
      </c>
    </row>
    <row r="127" spans="1:16" ht="18" customHeight="1" x14ac:dyDescent="0.2">
      <c r="A127" s="44" t="s">
        <v>69</v>
      </c>
      <c r="B127" s="34">
        <v>1</v>
      </c>
      <c r="C127" s="35">
        <v>4</v>
      </c>
      <c r="D127" s="36"/>
      <c r="E127" s="34"/>
      <c r="F127" s="37"/>
      <c r="G127" s="38">
        <f>I127</f>
        <v>1520000</v>
      </c>
      <c r="H127" s="39">
        <v>840000</v>
      </c>
      <c r="I127" s="40">
        <v>1520000</v>
      </c>
      <c r="J127" s="26">
        <f t="shared" si="9"/>
        <v>1520000</v>
      </c>
      <c r="K127" s="41">
        <f t="shared" si="10"/>
        <v>840000</v>
      </c>
      <c r="L127" s="28">
        <f t="shared" si="11"/>
        <v>1520000</v>
      </c>
      <c r="M127" s="29">
        <f t="shared" si="12"/>
        <v>680000</v>
      </c>
      <c r="N127" s="42">
        <f t="shared" si="13"/>
        <v>80.952380952380963</v>
      </c>
      <c r="O127" s="31">
        <f t="shared" si="14"/>
        <v>680000</v>
      </c>
      <c r="P127" s="43">
        <f t="shared" si="15"/>
        <v>123.52941176470588</v>
      </c>
    </row>
    <row r="128" spans="1:16" ht="18" customHeight="1" x14ac:dyDescent="0.2">
      <c r="A128" s="44" t="s">
        <v>70</v>
      </c>
      <c r="B128" s="34">
        <v>9</v>
      </c>
      <c r="C128" s="35">
        <v>2</v>
      </c>
      <c r="D128" s="36">
        <v>2</v>
      </c>
      <c r="E128" s="34">
        <v>3</v>
      </c>
      <c r="F128" s="37"/>
      <c r="G128" s="38">
        <v>509600</v>
      </c>
      <c r="H128" s="39">
        <v>520000</v>
      </c>
      <c r="I128" s="40">
        <f>I129*80/100</f>
        <v>552000</v>
      </c>
      <c r="J128" s="26">
        <f t="shared" si="9"/>
        <v>4586400</v>
      </c>
      <c r="K128" s="41">
        <f t="shared" si="10"/>
        <v>4680000</v>
      </c>
      <c r="L128" s="28">
        <f t="shared" si="11"/>
        <v>4968000</v>
      </c>
      <c r="M128" s="29">
        <f t="shared" si="12"/>
        <v>-93600</v>
      </c>
      <c r="N128" s="42">
        <f t="shared" si="13"/>
        <v>-2</v>
      </c>
      <c r="O128" s="31">
        <f t="shared" si="14"/>
        <v>288000</v>
      </c>
      <c r="P128" s="43">
        <f t="shared" si="15"/>
        <v>-5407.6923076923076</v>
      </c>
    </row>
    <row r="129" spans="1:16" ht="18" customHeight="1" x14ac:dyDescent="0.2">
      <c r="A129" s="44" t="s">
        <v>70</v>
      </c>
      <c r="B129" s="34">
        <v>4</v>
      </c>
      <c r="C129" s="35">
        <v>3</v>
      </c>
      <c r="D129" s="36"/>
      <c r="E129" s="34">
        <v>1</v>
      </c>
      <c r="F129" s="37"/>
      <c r="G129" s="38">
        <v>637000</v>
      </c>
      <c r="H129" s="39">
        <v>550000</v>
      </c>
      <c r="I129" s="40">
        <v>690000</v>
      </c>
      <c r="J129" s="26">
        <f t="shared" si="9"/>
        <v>2548000</v>
      </c>
      <c r="K129" s="41">
        <f t="shared" si="10"/>
        <v>2200000</v>
      </c>
      <c r="L129" s="28">
        <f t="shared" si="11"/>
        <v>2760000</v>
      </c>
      <c r="M129" s="29">
        <f t="shared" si="12"/>
        <v>348000</v>
      </c>
      <c r="N129" s="42">
        <f t="shared" si="13"/>
        <v>15.818181818181813</v>
      </c>
      <c r="O129" s="31">
        <f t="shared" si="14"/>
        <v>560000</v>
      </c>
      <c r="P129" s="43">
        <f t="shared" si="15"/>
        <v>693.10344827586209</v>
      </c>
    </row>
    <row r="130" spans="1:16" ht="18" customHeight="1" x14ac:dyDescent="0.2">
      <c r="A130" s="44" t="s">
        <v>70</v>
      </c>
      <c r="B130" s="34">
        <v>2</v>
      </c>
      <c r="C130" s="35">
        <v>4</v>
      </c>
      <c r="D130" s="36"/>
      <c r="E130" s="34"/>
      <c r="F130" s="37"/>
      <c r="G130" s="38">
        <v>1100001</v>
      </c>
      <c r="H130" s="39">
        <v>750000</v>
      </c>
      <c r="I130" s="40">
        <v>810000</v>
      </c>
      <c r="J130" s="26">
        <f t="shared" si="9"/>
        <v>2200002</v>
      </c>
      <c r="K130" s="41">
        <f t="shared" si="10"/>
        <v>1500000</v>
      </c>
      <c r="L130" s="28">
        <f t="shared" si="11"/>
        <v>1620000</v>
      </c>
      <c r="M130" s="29">
        <f t="shared" si="12"/>
        <v>700002</v>
      </c>
      <c r="N130" s="42">
        <f t="shared" si="13"/>
        <v>46.666799999999995</v>
      </c>
      <c r="O130" s="31">
        <f t="shared" si="14"/>
        <v>120000</v>
      </c>
      <c r="P130" s="43">
        <f t="shared" si="15"/>
        <v>131.42791020597082</v>
      </c>
    </row>
    <row r="131" spans="1:16" ht="18" customHeight="1" x14ac:dyDescent="0.2">
      <c r="A131" s="44" t="s">
        <v>71</v>
      </c>
      <c r="B131" s="34">
        <v>16</v>
      </c>
      <c r="C131" s="35">
        <v>2</v>
      </c>
      <c r="D131" s="36"/>
      <c r="E131" s="34">
        <v>4</v>
      </c>
      <c r="F131" s="37">
        <v>3</v>
      </c>
      <c r="G131" s="38">
        <v>800000</v>
      </c>
      <c r="H131" s="39">
        <v>910000</v>
      </c>
      <c r="I131" s="40">
        <v>880000</v>
      </c>
      <c r="J131" s="26">
        <f t="shared" si="9"/>
        <v>12800000</v>
      </c>
      <c r="K131" s="41">
        <f t="shared" si="10"/>
        <v>14560000</v>
      </c>
      <c r="L131" s="28">
        <f t="shared" si="11"/>
        <v>14080000</v>
      </c>
      <c r="M131" s="29">
        <f t="shared" si="12"/>
        <v>-1760000</v>
      </c>
      <c r="N131" s="42">
        <f t="shared" si="13"/>
        <v>-12.087912087912088</v>
      </c>
      <c r="O131" s="31">
        <f t="shared" si="14"/>
        <v>-480000</v>
      </c>
      <c r="P131" s="43">
        <f t="shared" si="15"/>
        <v>-900</v>
      </c>
    </row>
    <row r="132" spans="1:16" ht="18" customHeight="1" x14ac:dyDescent="0.2">
      <c r="A132" s="44" t="s">
        <v>71</v>
      </c>
      <c r="B132" s="34">
        <v>13</v>
      </c>
      <c r="C132" s="35">
        <v>3</v>
      </c>
      <c r="D132" s="36"/>
      <c r="E132" s="34">
        <v>2</v>
      </c>
      <c r="F132" s="37">
        <v>2</v>
      </c>
      <c r="G132" s="38">
        <v>1000000</v>
      </c>
      <c r="H132" s="39">
        <v>870000</v>
      </c>
      <c r="I132" s="40">
        <v>1195000</v>
      </c>
      <c r="J132" s="26">
        <f t="shared" si="9"/>
        <v>13000000</v>
      </c>
      <c r="K132" s="41">
        <f t="shared" si="10"/>
        <v>11310000</v>
      </c>
      <c r="L132" s="28">
        <f t="shared" si="11"/>
        <v>15535000</v>
      </c>
      <c r="M132" s="29">
        <f t="shared" si="12"/>
        <v>1690000</v>
      </c>
      <c r="N132" s="42">
        <f t="shared" si="13"/>
        <v>14.94252873563218</v>
      </c>
      <c r="O132" s="31">
        <f t="shared" si="14"/>
        <v>4225000</v>
      </c>
      <c r="P132" s="43">
        <f t="shared" si="15"/>
        <v>819.23076923076917</v>
      </c>
    </row>
    <row r="133" spans="1:16" ht="18" customHeight="1" x14ac:dyDescent="0.2">
      <c r="A133" s="44" t="s">
        <v>71</v>
      </c>
      <c r="B133" s="34">
        <v>3</v>
      </c>
      <c r="C133" s="35">
        <v>4</v>
      </c>
      <c r="D133" s="36"/>
      <c r="E133" s="34"/>
      <c r="F133" s="37"/>
      <c r="G133" s="38">
        <v>1372500</v>
      </c>
      <c r="H133" s="39">
        <v>960000</v>
      </c>
      <c r="I133" s="40">
        <v>1100000</v>
      </c>
      <c r="J133" s="26">
        <f t="shared" si="9"/>
        <v>4117500</v>
      </c>
      <c r="K133" s="41">
        <f t="shared" si="10"/>
        <v>2880000</v>
      </c>
      <c r="L133" s="28">
        <f t="shared" si="11"/>
        <v>3300000</v>
      </c>
      <c r="M133" s="29">
        <f t="shared" si="12"/>
        <v>1237500</v>
      </c>
      <c r="N133" s="42">
        <f t="shared" si="13"/>
        <v>42.96875</v>
      </c>
      <c r="O133" s="31">
        <f t="shared" si="14"/>
        <v>420000</v>
      </c>
      <c r="P133" s="43">
        <f t="shared" si="15"/>
        <v>166.66666666666663</v>
      </c>
    </row>
    <row r="134" spans="1:16" ht="18" customHeight="1" x14ac:dyDescent="0.2">
      <c r="A134" s="33" t="s">
        <v>72</v>
      </c>
      <c r="B134" s="34">
        <v>2</v>
      </c>
      <c r="C134" s="35">
        <v>2</v>
      </c>
      <c r="D134" s="36"/>
      <c r="E134" s="34"/>
      <c r="F134" s="37"/>
      <c r="G134" s="38">
        <v>328000.40000000002</v>
      </c>
      <c r="H134" s="39">
        <v>445000</v>
      </c>
      <c r="I134" s="40">
        <f>680000*80/100</f>
        <v>544000</v>
      </c>
      <c r="J134" s="26">
        <f t="shared" ref="J134:J186" si="16">B134*G134</f>
        <v>656000.80000000005</v>
      </c>
      <c r="K134" s="41">
        <f t="shared" ref="K134:K186" si="17">B134*H134</f>
        <v>890000</v>
      </c>
      <c r="L134" s="28">
        <f t="shared" ref="L134:L186" si="18">I134*B134</f>
        <v>1088000</v>
      </c>
      <c r="M134" s="29">
        <f t="shared" ref="M134:M186" si="19">J134-K134</f>
        <v>-233999.19999999995</v>
      </c>
      <c r="N134" s="42">
        <f t="shared" ref="N134:N186" si="20">IF(J134="","",J134/K134*100-100)</f>
        <v>-26.292044943820216</v>
      </c>
      <c r="O134" s="31">
        <f t="shared" ref="O134:O186" si="21">L134-K134</f>
        <v>198000</v>
      </c>
      <c r="P134" s="43">
        <f t="shared" si="15"/>
        <v>-564.95885456018664</v>
      </c>
    </row>
    <row r="135" spans="1:16" ht="18" customHeight="1" x14ac:dyDescent="0.2">
      <c r="A135" s="33" t="s">
        <v>72</v>
      </c>
      <c r="B135" s="34">
        <v>2</v>
      </c>
      <c r="C135" s="35">
        <v>4</v>
      </c>
      <c r="D135" s="36"/>
      <c r="E135" s="34"/>
      <c r="F135" s="37"/>
      <c r="G135" s="38">
        <v>660000.5</v>
      </c>
      <c r="H135" s="39">
        <v>545000</v>
      </c>
      <c r="I135" s="40">
        <v>650000</v>
      </c>
      <c r="J135" s="26">
        <f t="shared" si="16"/>
        <v>1320001</v>
      </c>
      <c r="K135" s="41">
        <f t="shared" si="17"/>
        <v>1090000</v>
      </c>
      <c r="L135" s="28">
        <f t="shared" si="18"/>
        <v>1300000</v>
      </c>
      <c r="M135" s="29">
        <f t="shared" si="19"/>
        <v>230001</v>
      </c>
      <c r="N135" s="42">
        <f t="shared" si="20"/>
        <v>21.101009174311926</v>
      </c>
      <c r="O135" s="31">
        <f t="shared" si="21"/>
        <v>210000</v>
      </c>
      <c r="P135" s="43">
        <f t="shared" si="15"/>
        <v>465.21493384811367</v>
      </c>
    </row>
    <row r="136" spans="1:16" ht="18" customHeight="1" x14ac:dyDescent="0.2">
      <c r="A136" s="44" t="s">
        <v>73</v>
      </c>
      <c r="B136" s="34">
        <v>2</v>
      </c>
      <c r="C136" s="35">
        <v>2</v>
      </c>
      <c r="D136" s="36"/>
      <c r="E136" s="34"/>
      <c r="F136" s="37"/>
      <c r="G136" s="38">
        <f>I136</f>
        <v>1000000</v>
      </c>
      <c r="H136" s="39">
        <v>1040000</v>
      </c>
      <c r="I136" s="40">
        <v>1000000</v>
      </c>
      <c r="J136" s="26">
        <f t="shared" si="16"/>
        <v>2000000</v>
      </c>
      <c r="K136" s="41">
        <f t="shared" si="17"/>
        <v>2080000</v>
      </c>
      <c r="L136" s="28">
        <f t="shared" si="18"/>
        <v>2000000</v>
      </c>
      <c r="M136" s="29">
        <f t="shared" si="19"/>
        <v>-80000</v>
      </c>
      <c r="N136" s="42">
        <f t="shared" si="20"/>
        <v>-3.8461538461538396</v>
      </c>
      <c r="O136" s="31">
        <f t="shared" si="21"/>
        <v>-80000</v>
      </c>
      <c r="P136" s="43">
        <f t="shared" si="15"/>
        <v>-2600</v>
      </c>
    </row>
    <row r="137" spans="1:16" ht="18" customHeight="1" x14ac:dyDescent="0.2">
      <c r="A137" s="44" t="s">
        <v>73</v>
      </c>
      <c r="B137" s="34">
        <v>1</v>
      </c>
      <c r="C137" s="35">
        <v>3</v>
      </c>
      <c r="D137" s="36"/>
      <c r="E137" s="34"/>
      <c r="F137" s="37"/>
      <c r="G137" s="38">
        <f>I137</f>
        <v>1300000</v>
      </c>
      <c r="H137" s="39">
        <v>1300000</v>
      </c>
      <c r="I137" s="40">
        <v>1300000</v>
      </c>
      <c r="J137" s="26">
        <f t="shared" si="16"/>
        <v>1300000</v>
      </c>
      <c r="K137" s="41">
        <f t="shared" si="17"/>
        <v>1300000</v>
      </c>
      <c r="L137" s="28">
        <f t="shared" si="18"/>
        <v>1300000</v>
      </c>
      <c r="M137" s="29">
        <f t="shared" si="19"/>
        <v>0</v>
      </c>
      <c r="N137" s="42">
        <f t="shared" si="20"/>
        <v>0</v>
      </c>
      <c r="O137" s="31">
        <f t="shared" si="21"/>
        <v>0</v>
      </c>
      <c r="P137" s="43" t="e">
        <f t="shared" si="15"/>
        <v>#DIV/0!</v>
      </c>
    </row>
    <row r="138" spans="1:16" ht="18" customHeight="1" x14ac:dyDescent="0.2">
      <c r="A138" s="44" t="s">
        <v>73</v>
      </c>
      <c r="B138" s="34">
        <v>1</v>
      </c>
      <c r="C138" s="35">
        <v>4</v>
      </c>
      <c r="D138" s="36"/>
      <c r="E138" s="34">
        <v>1</v>
      </c>
      <c r="F138" s="37"/>
      <c r="G138" s="38">
        <f>I138</f>
        <v>1500000</v>
      </c>
      <c r="H138" s="39">
        <v>1100000</v>
      </c>
      <c r="I138" s="40">
        <v>1500000</v>
      </c>
      <c r="J138" s="26">
        <f t="shared" si="16"/>
        <v>1500000</v>
      </c>
      <c r="K138" s="41">
        <f t="shared" si="17"/>
        <v>1100000</v>
      </c>
      <c r="L138" s="28">
        <f t="shared" si="18"/>
        <v>1500000</v>
      </c>
      <c r="M138" s="29">
        <f t="shared" si="19"/>
        <v>400000</v>
      </c>
      <c r="N138" s="42">
        <f t="shared" si="20"/>
        <v>36.363636363636346</v>
      </c>
      <c r="O138" s="31">
        <f t="shared" si="21"/>
        <v>400000</v>
      </c>
      <c r="P138" s="43">
        <f t="shared" si="15"/>
        <v>275</v>
      </c>
    </row>
    <row r="139" spans="1:16" ht="18" customHeight="1" x14ac:dyDescent="0.2">
      <c r="A139" s="44" t="s">
        <v>74</v>
      </c>
      <c r="B139" s="34">
        <v>2</v>
      </c>
      <c r="C139" s="35">
        <v>2</v>
      </c>
      <c r="D139" s="36"/>
      <c r="E139" s="34"/>
      <c r="F139" s="37">
        <v>1</v>
      </c>
      <c r="G139" s="38">
        <v>980000</v>
      </c>
      <c r="H139" s="39">
        <v>1040000</v>
      </c>
      <c r="I139" s="40">
        <v>1000000</v>
      </c>
      <c r="J139" s="26">
        <f t="shared" si="16"/>
        <v>1960000</v>
      </c>
      <c r="K139" s="41">
        <f t="shared" si="17"/>
        <v>2080000</v>
      </c>
      <c r="L139" s="28">
        <f t="shared" si="18"/>
        <v>2000000</v>
      </c>
      <c r="M139" s="29">
        <f t="shared" si="19"/>
        <v>-120000</v>
      </c>
      <c r="N139" s="42">
        <f t="shared" si="20"/>
        <v>-5.7692307692307736</v>
      </c>
      <c r="O139" s="31">
        <f t="shared" si="21"/>
        <v>-80000</v>
      </c>
      <c r="P139" s="43">
        <f t="shared" si="15"/>
        <v>-1766.6666666666667</v>
      </c>
    </row>
    <row r="140" spans="1:16" ht="18" customHeight="1" x14ac:dyDescent="0.2">
      <c r="A140" s="44" t="s">
        <v>74</v>
      </c>
      <c r="B140" s="34">
        <v>1</v>
      </c>
      <c r="C140" s="35">
        <v>3</v>
      </c>
      <c r="D140" s="36"/>
      <c r="E140" s="34"/>
      <c r="F140" s="37">
        <v>1</v>
      </c>
      <c r="G140" s="38">
        <v>1225000</v>
      </c>
      <c r="H140" s="39">
        <v>1300000</v>
      </c>
      <c r="I140" s="40">
        <v>1300000</v>
      </c>
      <c r="J140" s="26">
        <f t="shared" si="16"/>
        <v>1225000</v>
      </c>
      <c r="K140" s="41">
        <f t="shared" si="17"/>
        <v>1300000</v>
      </c>
      <c r="L140" s="28">
        <f t="shared" si="18"/>
        <v>1300000</v>
      </c>
      <c r="M140" s="29">
        <f t="shared" si="19"/>
        <v>-75000</v>
      </c>
      <c r="N140" s="42">
        <f t="shared" si="20"/>
        <v>-5.7692307692307736</v>
      </c>
      <c r="O140" s="31">
        <f t="shared" si="21"/>
        <v>0</v>
      </c>
      <c r="P140" s="43">
        <f t="shared" si="15"/>
        <v>-1833.3333333333333</v>
      </c>
    </row>
    <row r="141" spans="1:16" ht="18" customHeight="1" x14ac:dyDescent="0.2">
      <c r="A141" s="44" t="s">
        <v>74</v>
      </c>
      <c r="B141" s="34">
        <v>1</v>
      </c>
      <c r="C141" s="35">
        <v>4</v>
      </c>
      <c r="D141" s="36"/>
      <c r="E141" s="34"/>
      <c r="F141" s="37"/>
      <c r="G141" s="38">
        <v>1600000</v>
      </c>
      <c r="H141" s="39">
        <v>1480000</v>
      </c>
      <c r="I141" s="40">
        <v>1600000</v>
      </c>
      <c r="J141" s="26">
        <f t="shared" si="16"/>
        <v>1600000</v>
      </c>
      <c r="K141" s="41">
        <f t="shared" si="17"/>
        <v>1480000</v>
      </c>
      <c r="L141" s="28">
        <f t="shared" si="18"/>
        <v>1600000</v>
      </c>
      <c r="M141" s="29">
        <f t="shared" si="19"/>
        <v>120000</v>
      </c>
      <c r="N141" s="42">
        <f t="shared" si="20"/>
        <v>8.1081081081081123</v>
      </c>
      <c r="O141" s="31">
        <f t="shared" si="21"/>
        <v>120000</v>
      </c>
      <c r="P141" s="43">
        <f t="shared" si="15"/>
        <v>1233.3333333333335</v>
      </c>
    </row>
    <row r="142" spans="1:16" ht="18" customHeight="1" x14ac:dyDescent="0.2">
      <c r="A142" s="33" t="s">
        <v>75</v>
      </c>
      <c r="B142" s="34">
        <v>1</v>
      </c>
      <c r="C142" s="35">
        <v>2</v>
      </c>
      <c r="D142" s="36"/>
      <c r="E142" s="34"/>
      <c r="F142" s="37"/>
      <c r="G142" s="38">
        <f>I142</f>
        <v>376000</v>
      </c>
      <c r="H142" s="39">
        <v>400000</v>
      </c>
      <c r="I142" s="40">
        <f>470000*80/100</f>
        <v>376000</v>
      </c>
      <c r="J142" s="26">
        <f t="shared" si="16"/>
        <v>376000</v>
      </c>
      <c r="K142" s="41">
        <f t="shared" si="17"/>
        <v>400000</v>
      </c>
      <c r="L142" s="28">
        <f t="shared" si="18"/>
        <v>376000</v>
      </c>
      <c r="M142" s="29">
        <f t="shared" si="19"/>
        <v>-24000</v>
      </c>
      <c r="N142" s="42">
        <f t="shared" si="20"/>
        <v>-6</v>
      </c>
      <c r="O142" s="31">
        <f t="shared" si="21"/>
        <v>-24000</v>
      </c>
      <c r="P142" s="43">
        <f t="shared" si="15"/>
        <v>-1666.6666666666665</v>
      </c>
    </row>
    <row r="143" spans="1:16" ht="18" customHeight="1" x14ac:dyDescent="0.2">
      <c r="A143" s="33" t="s">
        <v>76</v>
      </c>
      <c r="B143" s="34">
        <v>3</v>
      </c>
      <c r="C143" s="35">
        <v>2</v>
      </c>
      <c r="D143" s="36"/>
      <c r="E143" s="34"/>
      <c r="F143" s="37"/>
      <c r="G143" s="38">
        <v>360000</v>
      </c>
      <c r="H143" s="39">
        <v>400000</v>
      </c>
      <c r="I143" s="40">
        <f>I144*80/100</f>
        <v>599200</v>
      </c>
      <c r="J143" s="26">
        <f t="shared" si="16"/>
        <v>1080000</v>
      </c>
      <c r="K143" s="41">
        <f t="shared" si="17"/>
        <v>1200000</v>
      </c>
      <c r="L143" s="28">
        <f t="shared" si="18"/>
        <v>1797600</v>
      </c>
      <c r="M143" s="29">
        <f t="shared" si="19"/>
        <v>-120000</v>
      </c>
      <c r="N143" s="42">
        <f t="shared" si="20"/>
        <v>-10</v>
      </c>
      <c r="O143" s="31">
        <f t="shared" si="21"/>
        <v>597600</v>
      </c>
      <c r="P143" s="43">
        <f t="shared" si="15"/>
        <v>-1598</v>
      </c>
    </row>
    <row r="144" spans="1:16" ht="18" customHeight="1" x14ac:dyDescent="0.2">
      <c r="A144" s="33" t="s">
        <v>76</v>
      </c>
      <c r="B144" s="34">
        <v>1</v>
      </c>
      <c r="C144" s="35">
        <v>3</v>
      </c>
      <c r="D144" s="36">
        <v>1</v>
      </c>
      <c r="E144" s="34"/>
      <c r="F144" s="37"/>
      <c r="G144" s="38">
        <v>450000</v>
      </c>
      <c r="H144" s="39">
        <v>350000</v>
      </c>
      <c r="I144" s="40">
        <v>749000</v>
      </c>
      <c r="J144" s="26">
        <f t="shared" si="16"/>
        <v>450000</v>
      </c>
      <c r="K144" s="41">
        <f t="shared" si="17"/>
        <v>350000</v>
      </c>
      <c r="L144" s="28">
        <f t="shared" si="18"/>
        <v>749000</v>
      </c>
      <c r="M144" s="29">
        <f t="shared" si="19"/>
        <v>100000</v>
      </c>
      <c r="N144" s="42">
        <f t="shared" si="20"/>
        <v>28.571428571428584</v>
      </c>
      <c r="O144" s="31">
        <f t="shared" si="21"/>
        <v>399000</v>
      </c>
      <c r="P144" s="43">
        <f t="shared" si="15"/>
        <v>649</v>
      </c>
    </row>
    <row r="145" spans="1:16" ht="18" customHeight="1" x14ac:dyDescent="0.2">
      <c r="A145" s="33" t="s">
        <v>76</v>
      </c>
      <c r="B145" s="34">
        <v>2</v>
      </c>
      <c r="C145" s="35">
        <v>4</v>
      </c>
      <c r="D145" s="36"/>
      <c r="E145" s="34"/>
      <c r="F145" s="37"/>
      <c r="G145" s="38">
        <v>840000</v>
      </c>
      <c r="H145" s="39">
        <v>520000</v>
      </c>
      <c r="I145" s="40">
        <v>800000</v>
      </c>
      <c r="J145" s="26">
        <f t="shared" si="16"/>
        <v>1680000</v>
      </c>
      <c r="K145" s="41">
        <f t="shared" si="17"/>
        <v>1040000</v>
      </c>
      <c r="L145" s="28">
        <f t="shared" si="18"/>
        <v>1600000</v>
      </c>
      <c r="M145" s="29">
        <f t="shared" si="19"/>
        <v>640000</v>
      </c>
      <c r="N145" s="42">
        <f t="shared" si="20"/>
        <v>61.538461538461547</v>
      </c>
      <c r="O145" s="31">
        <f t="shared" si="21"/>
        <v>560000</v>
      </c>
      <c r="P145" s="43">
        <f t="shared" si="15"/>
        <v>150</v>
      </c>
    </row>
    <row r="146" spans="1:16" ht="18" customHeight="1" x14ac:dyDescent="0.2">
      <c r="A146" s="44" t="s">
        <v>77</v>
      </c>
      <c r="B146" s="34">
        <v>2</v>
      </c>
      <c r="C146" s="35">
        <v>2</v>
      </c>
      <c r="D146" s="36"/>
      <c r="E146" s="34">
        <v>1</v>
      </c>
      <c r="F146" s="37"/>
      <c r="G146" s="38">
        <v>429000</v>
      </c>
      <c r="H146" s="39">
        <v>490000</v>
      </c>
      <c r="I146" s="40">
        <v>650000</v>
      </c>
      <c r="J146" s="26">
        <f t="shared" si="16"/>
        <v>858000</v>
      </c>
      <c r="K146" s="41">
        <f t="shared" si="17"/>
        <v>980000</v>
      </c>
      <c r="L146" s="28">
        <f t="shared" si="18"/>
        <v>1300000</v>
      </c>
      <c r="M146" s="29">
        <f t="shared" si="19"/>
        <v>-122000</v>
      </c>
      <c r="N146" s="42">
        <f t="shared" si="20"/>
        <v>-12.448979591836746</v>
      </c>
      <c r="O146" s="31">
        <f t="shared" si="21"/>
        <v>320000</v>
      </c>
      <c r="P146" s="43">
        <f t="shared" si="15"/>
        <v>-1165.5737704918033</v>
      </c>
    </row>
    <row r="147" spans="1:16" ht="18" customHeight="1" x14ac:dyDescent="0.2">
      <c r="A147" s="44" t="s">
        <v>77</v>
      </c>
      <c r="B147" s="34">
        <v>3</v>
      </c>
      <c r="C147" s="35">
        <v>3</v>
      </c>
      <c r="D147" s="36">
        <v>1</v>
      </c>
      <c r="E147" s="34">
        <v>1</v>
      </c>
      <c r="F147" s="37"/>
      <c r="G147" s="38">
        <v>536250</v>
      </c>
      <c r="H147" s="39">
        <v>495000</v>
      </c>
      <c r="I147" s="40">
        <v>1000000</v>
      </c>
      <c r="J147" s="26">
        <f t="shared" si="16"/>
        <v>1608750</v>
      </c>
      <c r="K147" s="41">
        <f t="shared" si="17"/>
        <v>1485000</v>
      </c>
      <c r="L147" s="28">
        <f t="shared" si="18"/>
        <v>3000000</v>
      </c>
      <c r="M147" s="29">
        <f t="shared" si="19"/>
        <v>123750</v>
      </c>
      <c r="N147" s="42">
        <f t="shared" si="20"/>
        <v>8.3333333333333286</v>
      </c>
      <c r="O147" s="31">
        <f t="shared" si="21"/>
        <v>1515000</v>
      </c>
      <c r="P147" s="43">
        <f t="shared" si="15"/>
        <v>2324.242424242424</v>
      </c>
    </row>
    <row r="148" spans="1:16" ht="18" customHeight="1" x14ac:dyDescent="0.2">
      <c r="A148" s="33" t="s">
        <v>78</v>
      </c>
      <c r="B148" s="34">
        <v>25</v>
      </c>
      <c r="C148" s="35">
        <v>2</v>
      </c>
      <c r="D148" s="36">
        <v>2</v>
      </c>
      <c r="E148" s="34">
        <v>22</v>
      </c>
      <c r="F148" s="37">
        <v>1</v>
      </c>
      <c r="G148" s="38">
        <v>456000</v>
      </c>
      <c r="H148" s="39">
        <v>420000</v>
      </c>
      <c r="I148" s="40">
        <f>I149*80/100</f>
        <v>704000</v>
      </c>
      <c r="J148" s="26">
        <f t="shared" si="16"/>
        <v>11400000</v>
      </c>
      <c r="K148" s="41">
        <f t="shared" si="17"/>
        <v>10500000</v>
      </c>
      <c r="L148" s="28">
        <f t="shared" si="18"/>
        <v>17600000</v>
      </c>
      <c r="M148" s="29">
        <f t="shared" si="19"/>
        <v>900000</v>
      </c>
      <c r="N148" s="42">
        <f t="shared" si="20"/>
        <v>8.5714285714285694</v>
      </c>
      <c r="O148" s="31">
        <f t="shared" si="21"/>
        <v>7100000</v>
      </c>
      <c r="P148" s="43">
        <f t="shared" si="15"/>
        <v>1855.5555555555557</v>
      </c>
    </row>
    <row r="149" spans="1:16" ht="18" customHeight="1" x14ac:dyDescent="0.2">
      <c r="A149" s="33" t="s">
        <v>78</v>
      </c>
      <c r="B149" s="34">
        <v>4</v>
      </c>
      <c r="C149" s="35">
        <v>3</v>
      </c>
      <c r="D149" s="36"/>
      <c r="E149" s="34">
        <v>1</v>
      </c>
      <c r="F149" s="37"/>
      <c r="G149" s="38">
        <v>570000</v>
      </c>
      <c r="H149" s="39">
        <v>530000</v>
      </c>
      <c r="I149" s="40">
        <v>880000</v>
      </c>
      <c r="J149" s="26">
        <f t="shared" si="16"/>
        <v>2280000</v>
      </c>
      <c r="K149" s="41">
        <f t="shared" si="17"/>
        <v>2120000</v>
      </c>
      <c r="L149" s="28">
        <f t="shared" si="18"/>
        <v>3520000</v>
      </c>
      <c r="M149" s="29">
        <f t="shared" si="19"/>
        <v>160000</v>
      </c>
      <c r="N149" s="42">
        <f t="shared" si="20"/>
        <v>7.5471698113207566</v>
      </c>
      <c r="O149" s="31">
        <f t="shared" si="21"/>
        <v>1400000</v>
      </c>
      <c r="P149" s="43">
        <f t="shared" si="15"/>
        <v>2100</v>
      </c>
    </row>
    <row r="150" spans="1:16" ht="18" customHeight="1" x14ac:dyDescent="0.2">
      <c r="A150" s="33" t="s">
        <v>78</v>
      </c>
      <c r="B150" s="34">
        <v>1</v>
      </c>
      <c r="C150" s="35">
        <v>4</v>
      </c>
      <c r="D150" s="36"/>
      <c r="E150" s="34"/>
      <c r="F150" s="37">
        <v>1</v>
      </c>
      <c r="G150" s="38">
        <v>860000</v>
      </c>
      <c r="H150" s="39">
        <v>515000</v>
      </c>
      <c r="I150" s="40">
        <v>940000</v>
      </c>
      <c r="J150" s="26">
        <f t="shared" si="16"/>
        <v>860000</v>
      </c>
      <c r="K150" s="41">
        <f t="shared" si="17"/>
        <v>515000</v>
      </c>
      <c r="L150" s="28">
        <f t="shared" si="18"/>
        <v>940000</v>
      </c>
      <c r="M150" s="29">
        <f t="shared" si="19"/>
        <v>345000</v>
      </c>
      <c r="N150" s="42">
        <f t="shared" si="20"/>
        <v>66.990291262135912</v>
      </c>
      <c r="O150" s="31">
        <f t="shared" si="21"/>
        <v>425000</v>
      </c>
      <c r="P150" s="43">
        <f t="shared" si="15"/>
        <v>172.46376811594206</v>
      </c>
    </row>
    <row r="151" spans="1:16" ht="18" customHeight="1" x14ac:dyDescent="0.2">
      <c r="A151" s="33" t="s">
        <v>79</v>
      </c>
      <c r="B151" s="34">
        <v>1</v>
      </c>
      <c r="C151" s="35">
        <v>2</v>
      </c>
      <c r="D151" s="36"/>
      <c r="E151" s="34"/>
      <c r="F151" s="37"/>
      <c r="G151" s="38">
        <v>607999.20000000007</v>
      </c>
      <c r="H151" s="39">
        <v>800000</v>
      </c>
      <c r="I151" s="40">
        <v>700000</v>
      </c>
      <c r="J151" s="26">
        <f t="shared" si="16"/>
        <v>607999.20000000007</v>
      </c>
      <c r="K151" s="41">
        <f t="shared" si="17"/>
        <v>800000</v>
      </c>
      <c r="L151" s="28">
        <f t="shared" si="18"/>
        <v>700000</v>
      </c>
      <c r="M151" s="29">
        <f t="shared" si="19"/>
        <v>-192000.79999999993</v>
      </c>
      <c r="N151" s="42">
        <f t="shared" si="20"/>
        <v>-24.000099999999989</v>
      </c>
      <c r="O151" s="31">
        <f t="shared" si="21"/>
        <v>-100000</v>
      </c>
      <c r="P151" s="43">
        <f t="shared" si="15"/>
        <v>-464.58181424244083</v>
      </c>
    </row>
    <row r="152" spans="1:16" ht="18" customHeight="1" x14ac:dyDescent="0.2">
      <c r="A152" s="44" t="s">
        <v>80</v>
      </c>
      <c r="B152" s="34">
        <v>5</v>
      </c>
      <c r="C152" s="35">
        <v>2</v>
      </c>
      <c r="D152" s="36">
        <v>3</v>
      </c>
      <c r="E152" s="34"/>
      <c r="F152" s="37"/>
      <c r="G152" s="38">
        <v>412000</v>
      </c>
      <c r="H152" s="39">
        <v>400000</v>
      </c>
      <c r="I152" s="40">
        <f>I153*60/100</f>
        <v>402000</v>
      </c>
      <c r="J152" s="26">
        <f t="shared" si="16"/>
        <v>2060000</v>
      </c>
      <c r="K152" s="41">
        <f t="shared" si="17"/>
        <v>2000000</v>
      </c>
      <c r="L152" s="28">
        <f t="shared" si="18"/>
        <v>2010000</v>
      </c>
      <c r="M152" s="29">
        <f t="shared" si="19"/>
        <v>60000</v>
      </c>
      <c r="N152" s="42">
        <f t="shared" si="20"/>
        <v>3</v>
      </c>
      <c r="O152" s="31">
        <f t="shared" si="21"/>
        <v>10000</v>
      </c>
      <c r="P152" s="43">
        <f t="shared" si="15"/>
        <v>3250</v>
      </c>
    </row>
    <row r="153" spans="1:16" ht="18" customHeight="1" x14ac:dyDescent="0.2">
      <c r="A153" s="44" t="s">
        <v>80</v>
      </c>
      <c r="B153" s="34">
        <v>2</v>
      </c>
      <c r="C153" s="35">
        <v>4</v>
      </c>
      <c r="D153" s="36"/>
      <c r="E153" s="34"/>
      <c r="F153" s="37"/>
      <c r="G153" s="38">
        <v>1022500</v>
      </c>
      <c r="H153" s="39">
        <v>555000</v>
      </c>
      <c r="I153" s="40">
        <v>670000</v>
      </c>
      <c r="J153" s="26">
        <f t="shared" si="16"/>
        <v>2045000</v>
      </c>
      <c r="K153" s="41">
        <f t="shared" si="17"/>
        <v>1110000</v>
      </c>
      <c r="L153" s="28">
        <f t="shared" si="18"/>
        <v>1340000</v>
      </c>
      <c r="M153" s="29">
        <f t="shared" si="19"/>
        <v>935000</v>
      </c>
      <c r="N153" s="42">
        <f t="shared" si="20"/>
        <v>84.234234234234236</v>
      </c>
      <c r="O153" s="31">
        <f t="shared" si="21"/>
        <v>230000</v>
      </c>
      <c r="P153" s="43">
        <f t="shared" si="15"/>
        <v>43.315508021390372</v>
      </c>
    </row>
    <row r="154" spans="1:16" ht="18" customHeight="1" x14ac:dyDescent="0.2">
      <c r="A154" s="44" t="s">
        <v>81</v>
      </c>
      <c r="B154" s="34">
        <v>2</v>
      </c>
      <c r="C154" s="35">
        <v>2</v>
      </c>
      <c r="D154" s="36"/>
      <c r="E154" s="34"/>
      <c r="F154" s="37"/>
      <c r="G154" s="38">
        <v>449200</v>
      </c>
      <c r="H154" s="39">
        <v>470000</v>
      </c>
      <c r="I154" s="40">
        <v>650000</v>
      </c>
      <c r="J154" s="26">
        <f t="shared" si="16"/>
        <v>898400</v>
      </c>
      <c r="K154" s="41">
        <f t="shared" si="17"/>
        <v>940000</v>
      </c>
      <c r="L154" s="28">
        <f t="shared" si="18"/>
        <v>1300000</v>
      </c>
      <c r="M154" s="29">
        <f t="shared" si="19"/>
        <v>-41600</v>
      </c>
      <c r="N154" s="42">
        <f t="shared" si="20"/>
        <v>-4.4255319148936252</v>
      </c>
      <c r="O154" s="31">
        <f t="shared" si="21"/>
        <v>360000</v>
      </c>
      <c r="P154" s="43">
        <f t="shared" si="15"/>
        <v>-3225</v>
      </c>
    </row>
    <row r="155" spans="1:16" ht="18" customHeight="1" x14ac:dyDescent="0.2">
      <c r="A155" s="44" t="s">
        <v>82</v>
      </c>
      <c r="B155" s="34">
        <v>11</v>
      </c>
      <c r="C155" s="35">
        <v>2</v>
      </c>
      <c r="D155" s="36"/>
      <c r="E155" s="34">
        <v>2</v>
      </c>
      <c r="F155" s="37">
        <v>2</v>
      </c>
      <c r="G155" s="38">
        <v>380000</v>
      </c>
      <c r="H155" s="39">
        <v>399500</v>
      </c>
      <c r="I155" s="40">
        <f>I156*80/100</f>
        <v>680000</v>
      </c>
      <c r="J155" s="26">
        <f t="shared" si="16"/>
        <v>4180000</v>
      </c>
      <c r="K155" s="41">
        <f t="shared" si="17"/>
        <v>4394500</v>
      </c>
      <c r="L155" s="28">
        <f t="shared" si="18"/>
        <v>7480000</v>
      </c>
      <c r="M155" s="29">
        <f t="shared" si="19"/>
        <v>-214500</v>
      </c>
      <c r="N155" s="42">
        <f t="shared" si="20"/>
        <v>-4.8811013767208919</v>
      </c>
      <c r="O155" s="31">
        <f t="shared" si="21"/>
        <v>3085500</v>
      </c>
      <c r="P155" s="43">
        <f t="shared" si="15"/>
        <v>-3587.1794871794868</v>
      </c>
    </row>
    <row r="156" spans="1:16" ht="18" customHeight="1" x14ac:dyDescent="0.2">
      <c r="A156" s="44" t="s">
        <v>82</v>
      </c>
      <c r="B156" s="34">
        <v>9</v>
      </c>
      <c r="C156" s="35">
        <v>3</v>
      </c>
      <c r="D156" s="36"/>
      <c r="E156" s="34"/>
      <c r="F156" s="37">
        <v>1</v>
      </c>
      <c r="G156" s="38">
        <v>475000</v>
      </c>
      <c r="H156" s="39">
        <v>620000</v>
      </c>
      <c r="I156" s="40">
        <v>850000</v>
      </c>
      <c r="J156" s="26">
        <f t="shared" si="16"/>
        <v>4275000</v>
      </c>
      <c r="K156" s="41">
        <f t="shared" si="17"/>
        <v>5580000</v>
      </c>
      <c r="L156" s="28">
        <f t="shared" si="18"/>
        <v>7650000</v>
      </c>
      <c r="M156" s="29">
        <f t="shared" si="19"/>
        <v>-1305000</v>
      </c>
      <c r="N156" s="42">
        <f t="shared" si="20"/>
        <v>-23.387096774193552</v>
      </c>
      <c r="O156" s="31">
        <f t="shared" si="21"/>
        <v>2070000</v>
      </c>
      <c r="P156" s="43">
        <f t="shared" si="15"/>
        <v>-686.20689655172407</v>
      </c>
    </row>
    <row r="157" spans="1:16" ht="18" customHeight="1" x14ac:dyDescent="0.2">
      <c r="A157" s="44" t="s">
        <v>82</v>
      </c>
      <c r="B157" s="34">
        <v>8</v>
      </c>
      <c r="C157" s="35">
        <v>4</v>
      </c>
      <c r="D157" s="36"/>
      <c r="E157" s="34"/>
      <c r="F157" s="37">
        <v>2</v>
      </c>
      <c r="G157" s="38">
        <v>784999.5</v>
      </c>
      <c r="H157" s="39">
        <v>750000</v>
      </c>
      <c r="I157" s="40">
        <v>950000</v>
      </c>
      <c r="J157" s="26">
        <f t="shared" si="16"/>
        <v>6279996</v>
      </c>
      <c r="K157" s="41">
        <f t="shared" si="17"/>
        <v>6000000</v>
      </c>
      <c r="L157" s="28">
        <f t="shared" si="18"/>
        <v>7600000</v>
      </c>
      <c r="M157" s="29">
        <f t="shared" si="19"/>
        <v>279996</v>
      </c>
      <c r="N157" s="42">
        <f t="shared" si="20"/>
        <v>4.6666000000000167</v>
      </c>
      <c r="O157" s="31">
        <f t="shared" si="21"/>
        <v>1600000</v>
      </c>
      <c r="P157" s="43">
        <f t="shared" si="15"/>
        <v>2614.3244903498621</v>
      </c>
    </row>
    <row r="158" spans="1:16" ht="18" customHeight="1" x14ac:dyDescent="0.2">
      <c r="A158" s="33" t="s">
        <v>83</v>
      </c>
      <c r="B158" s="34">
        <v>1</v>
      </c>
      <c r="C158" s="35">
        <v>2</v>
      </c>
      <c r="D158" s="36"/>
      <c r="E158" s="34"/>
      <c r="F158" s="37"/>
      <c r="G158" s="38">
        <f>I158</f>
        <v>810000</v>
      </c>
      <c r="H158" s="39">
        <v>810000</v>
      </c>
      <c r="I158" s="40">
        <v>810000</v>
      </c>
      <c r="J158" s="26">
        <f t="shared" si="16"/>
        <v>810000</v>
      </c>
      <c r="K158" s="41">
        <f t="shared" si="17"/>
        <v>810000</v>
      </c>
      <c r="L158" s="28">
        <f t="shared" si="18"/>
        <v>810000</v>
      </c>
      <c r="M158" s="29">
        <f t="shared" si="19"/>
        <v>0</v>
      </c>
      <c r="N158" s="42">
        <f t="shared" si="20"/>
        <v>0</v>
      </c>
      <c r="O158" s="31">
        <f t="shared" si="21"/>
        <v>0</v>
      </c>
      <c r="P158" s="43" t="e">
        <f t="shared" si="15"/>
        <v>#DIV/0!</v>
      </c>
    </row>
    <row r="159" spans="1:16" ht="18" customHeight="1" x14ac:dyDescent="0.2">
      <c r="A159" s="33" t="s">
        <v>83</v>
      </c>
      <c r="B159" s="34">
        <v>1</v>
      </c>
      <c r="C159" s="35">
        <v>3</v>
      </c>
      <c r="D159" s="36"/>
      <c r="E159" s="34"/>
      <c r="F159" s="37"/>
      <c r="G159" s="38">
        <f>I159</f>
        <v>972000</v>
      </c>
      <c r="H159" s="39">
        <v>805000</v>
      </c>
      <c r="I159" s="40">
        <f>I158*120/100</f>
        <v>972000</v>
      </c>
      <c r="J159" s="26">
        <f t="shared" si="16"/>
        <v>972000</v>
      </c>
      <c r="K159" s="41">
        <f t="shared" si="17"/>
        <v>805000</v>
      </c>
      <c r="L159" s="28">
        <f t="shared" si="18"/>
        <v>972000</v>
      </c>
      <c r="M159" s="29">
        <f t="shared" si="19"/>
        <v>167000</v>
      </c>
      <c r="N159" s="42">
        <f t="shared" si="20"/>
        <v>20.745341614906849</v>
      </c>
      <c r="O159" s="31">
        <f t="shared" si="21"/>
        <v>167000</v>
      </c>
      <c r="P159" s="43">
        <f t="shared" si="15"/>
        <v>482.03592814371257</v>
      </c>
    </row>
    <row r="160" spans="1:16" ht="18" customHeight="1" x14ac:dyDescent="0.2">
      <c r="A160" s="33" t="s">
        <v>84</v>
      </c>
      <c r="B160" s="34">
        <v>1</v>
      </c>
      <c r="C160" s="35">
        <v>4</v>
      </c>
      <c r="D160" s="36"/>
      <c r="E160" s="34">
        <v>1</v>
      </c>
      <c r="F160" s="37"/>
      <c r="G160" s="38">
        <v>389999</v>
      </c>
      <c r="H160" s="39">
        <v>350000</v>
      </c>
      <c r="I160" s="40">
        <v>350000</v>
      </c>
      <c r="J160" s="26">
        <f t="shared" si="16"/>
        <v>389999</v>
      </c>
      <c r="K160" s="41">
        <f t="shared" si="17"/>
        <v>350000</v>
      </c>
      <c r="L160" s="28">
        <f t="shared" si="18"/>
        <v>350000</v>
      </c>
      <c r="M160" s="29">
        <f t="shared" si="19"/>
        <v>39999</v>
      </c>
      <c r="N160" s="42">
        <f t="shared" si="20"/>
        <v>11.428285714285707</v>
      </c>
      <c r="O160" s="31">
        <f t="shared" si="21"/>
        <v>0</v>
      </c>
      <c r="P160" s="43">
        <f t="shared" si="15"/>
        <v>775.02187554688862</v>
      </c>
    </row>
    <row r="161" spans="1:16" ht="18" customHeight="1" x14ac:dyDescent="0.2">
      <c r="A161" s="44" t="s">
        <v>85</v>
      </c>
      <c r="B161" s="34">
        <v>4</v>
      </c>
      <c r="C161" s="35">
        <v>3</v>
      </c>
      <c r="D161" s="36"/>
      <c r="E161" s="34"/>
      <c r="F161" s="37"/>
      <c r="G161" s="38">
        <v>1080000</v>
      </c>
      <c r="H161" s="39">
        <v>1100000</v>
      </c>
      <c r="I161" s="40">
        <v>1160000</v>
      </c>
      <c r="J161" s="26">
        <f t="shared" si="16"/>
        <v>4320000</v>
      </c>
      <c r="K161" s="41">
        <f t="shared" si="17"/>
        <v>4400000</v>
      </c>
      <c r="L161" s="28">
        <f t="shared" si="18"/>
        <v>4640000</v>
      </c>
      <c r="M161" s="29">
        <f t="shared" si="19"/>
        <v>-80000</v>
      </c>
      <c r="N161" s="42">
        <f t="shared" si="20"/>
        <v>-1.818181818181813</v>
      </c>
      <c r="O161" s="31">
        <f t="shared" si="21"/>
        <v>240000</v>
      </c>
      <c r="P161" s="43">
        <f t="shared" si="15"/>
        <v>-5900</v>
      </c>
    </row>
    <row r="162" spans="1:16" ht="18" customHeight="1" x14ac:dyDescent="0.2">
      <c r="A162" s="44" t="s">
        <v>85</v>
      </c>
      <c r="B162" s="34">
        <v>4</v>
      </c>
      <c r="C162" s="35">
        <v>4</v>
      </c>
      <c r="D162" s="36"/>
      <c r="E162" s="34"/>
      <c r="F162" s="37"/>
      <c r="G162" s="38">
        <v>1280000</v>
      </c>
      <c r="H162" s="39">
        <v>1200000</v>
      </c>
      <c r="I162" s="40">
        <v>1230000</v>
      </c>
      <c r="J162" s="26">
        <f t="shared" si="16"/>
        <v>5120000</v>
      </c>
      <c r="K162" s="41">
        <f t="shared" si="17"/>
        <v>4800000</v>
      </c>
      <c r="L162" s="28">
        <f t="shared" si="18"/>
        <v>4920000</v>
      </c>
      <c r="M162" s="29">
        <f t="shared" si="19"/>
        <v>320000</v>
      </c>
      <c r="N162" s="42">
        <f t="shared" si="20"/>
        <v>6.6666666666666714</v>
      </c>
      <c r="O162" s="31">
        <f t="shared" si="21"/>
        <v>120000</v>
      </c>
      <c r="P162" s="43">
        <f t="shared" si="15"/>
        <v>1437.5</v>
      </c>
    </row>
    <row r="163" spans="1:16" ht="18" customHeight="1" x14ac:dyDescent="0.2">
      <c r="A163" s="44" t="s">
        <v>86</v>
      </c>
      <c r="B163" s="34">
        <v>11</v>
      </c>
      <c r="C163" s="35">
        <v>2</v>
      </c>
      <c r="D163" s="36">
        <v>1</v>
      </c>
      <c r="E163" s="34">
        <v>2</v>
      </c>
      <c r="F163" s="37">
        <v>1</v>
      </c>
      <c r="G163" s="38">
        <v>856000</v>
      </c>
      <c r="H163" s="39">
        <v>1000000</v>
      </c>
      <c r="I163" s="40">
        <v>1000000</v>
      </c>
      <c r="J163" s="26">
        <f t="shared" si="16"/>
        <v>9416000</v>
      </c>
      <c r="K163" s="41">
        <f t="shared" si="17"/>
        <v>11000000</v>
      </c>
      <c r="L163" s="28">
        <f t="shared" si="18"/>
        <v>11000000</v>
      </c>
      <c r="M163" s="29">
        <f t="shared" si="19"/>
        <v>-1584000</v>
      </c>
      <c r="N163" s="42">
        <f t="shared" si="20"/>
        <v>-14.400000000000006</v>
      </c>
      <c r="O163" s="31">
        <f t="shared" si="21"/>
        <v>0</v>
      </c>
      <c r="P163" s="43">
        <f t="shared" si="15"/>
        <v>-794.44444444444446</v>
      </c>
    </row>
    <row r="164" spans="1:16" ht="18" customHeight="1" x14ac:dyDescent="0.2">
      <c r="A164" s="44" t="s">
        <v>86</v>
      </c>
      <c r="B164" s="34">
        <v>8</v>
      </c>
      <c r="C164" s="35">
        <v>3</v>
      </c>
      <c r="D164" s="36"/>
      <c r="E164" s="34"/>
      <c r="F164" s="37"/>
      <c r="G164" s="38">
        <v>1070000</v>
      </c>
      <c r="H164" s="39">
        <v>940000</v>
      </c>
      <c r="I164" s="40">
        <v>1290000</v>
      </c>
      <c r="J164" s="26">
        <f t="shared" si="16"/>
        <v>8560000</v>
      </c>
      <c r="K164" s="41">
        <f t="shared" si="17"/>
        <v>7520000</v>
      </c>
      <c r="L164" s="28">
        <f t="shared" si="18"/>
        <v>10320000</v>
      </c>
      <c r="M164" s="29">
        <f t="shared" si="19"/>
        <v>1040000</v>
      </c>
      <c r="N164" s="42">
        <f t="shared" si="20"/>
        <v>13.829787234042556</v>
      </c>
      <c r="O164" s="31">
        <f t="shared" si="21"/>
        <v>2800000</v>
      </c>
      <c r="P164" s="43">
        <f t="shared" si="15"/>
        <v>892.30769230769238</v>
      </c>
    </row>
    <row r="165" spans="1:16" ht="18" customHeight="1" x14ac:dyDescent="0.2">
      <c r="A165" s="44" t="s">
        <v>86</v>
      </c>
      <c r="B165" s="34">
        <v>2</v>
      </c>
      <c r="C165" s="35">
        <v>4</v>
      </c>
      <c r="D165" s="36">
        <v>1</v>
      </c>
      <c r="E165" s="34"/>
      <c r="F165" s="37"/>
      <c r="G165" s="38">
        <v>1482900.5</v>
      </c>
      <c r="H165" s="39">
        <v>985000</v>
      </c>
      <c r="I165" s="40">
        <v>1330000</v>
      </c>
      <c r="J165" s="26">
        <f t="shared" si="16"/>
        <v>2965801</v>
      </c>
      <c r="K165" s="41">
        <f t="shared" si="17"/>
        <v>1970000</v>
      </c>
      <c r="L165" s="28">
        <f t="shared" si="18"/>
        <v>2660000</v>
      </c>
      <c r="M165" s="29">
        <f t="shared" si="19"/>
        <v>995801</v>
      </c>
      <c r="N165" s="42">
        <f t="shared" si="20"/>
        <v>50.548274111675141</v>
      </c>
      <c r="O165" s="31">
        <f t="shared" si="21"/>
        <v>690000</v>
      </c>
      <c r="P165" s="43">
        <f t="shared" si="15"/>
        <v>167.12164378224162</v>
      </c>
    </row>
    <row r="166" spans="1:16" ht="18" customHeight="1" x14ac:dyDescent="0.2">
      <c r="A166" s="44" t="s">
        <v>87</v>
      </c>
      <c r="B166" s="34">
        <v>13</v>
      </c>
      <c r="C166" s="35">
        <v>2</v>
      </c>
      <c r="D166" s="36"/>
      <c r="E166" s="34">
        <v>3</v>
      </c>
      <c r="F166" s="37">
        <v>4</v>
      </c>
      <c r="G166" s="38">
        <v>720000</v>
      </c>
      <c r="H166" s="39">
        <v>770000</v>
      </c>
      <c r="I166" s="40">
        <f>I167*80/100</f>
        <v>944000</v>
      </c>
      <c r="J166" s="26">
        <f t="shared" si="16"/>
        <v>9360000</v>
      </c>
      <c r="K166" s="41">
        <f t="shared" si="17"/>
        <v>10010000</v>
      </c>
      <c r="L166" s="28">
        <f t="shared" si="18"/>
        <v>12272000</v>
      </c>
      <c r="M166" s="29">
        <f t="shared" si="19"/>
        <v>-650000</v>
      </c>
      <c r="N166" s="42">
        <f t="shared" si="20"/>
        <v>-6.4935064935065014</v>
      </c>
      <c r="O166" s="31">
        <f t="shared" si="21"/>
        <v>2262000</v>
      </c>
      <c r="P166" s="43">
        <f t="shared" si="15"/>
        <v>-1988</v>
      </c>
    </row>
    <row r="167" spans="1:16" ht="18" customHeight="1" x14ac:dyDescent="0.2">
      <c r="A167" s="44" t="s">
        <v>87</v>
      </c>
      <c r="B167" s="34">
        <v>7</v>
      </c>
      <c r="C167" s="35">
        <v>3</v>
      </c>
      <c r="D167" s="36"/>
      <c r="E167" s="34">
        <v>1</v>
      </c>
      <c r="F167" s="37"/>
      <c r="G167" s="38">
        <v>900000</v>
      </c>
      <c r="H167" s="39">
        <v>750000</v>
      </c>
      <c r="I167" s="40">
        <v>1180000</v>
      </c>
      <c r="J167" s="26">
        <f t="shared" si="16"/>
        <v>6300000</v>
      </c>
      <c r="K167" s="41">
        <f t="shared" si="17"/>
        <v>5250000</v>
      </c>
      <c r="L167" s="28">
        <f t="shared" si="18"/>
        <v>8260000</v>
      </c>
      <c r="M167" s="29">
        <f t="shared" si="19"/>
        <v>1050000</v>
      </c>
      <c r="N167" s="42">
        <f t="shared" si="20"/>
        <v>20</v>
      </c>
      <c r="O167" s="31">
        <f t="shared" si="21"/>
        <v>3010000</v>
      </c>
      <c r="P167" s="43">
        <f t="shared" si="15"/>
        <v>686.66666666666663</v>
      </c>
    </row>
    <row r="168" spans="1:16" ht="18" customHeight="1" x14ac:dyDescent="0.2">
      <c r="A168" s="44" t="s">
        <v>87</v>
      </c>
      <c r="B168" s="34">
        <v>6</v>
      </c>
      <c r="C168" s="35">
        <v>4</v>
      </c>
      <c r="D168" s="36">
        <v>1</v>
      </c>
      <c r="E168" s="34"/>
      <c r="F168" s="37">
        <v>1</v>
      </c>
      <c r="G168" s="38">
        <v>1330000</v>
      </c>
      <c r="H168" s="39">
        <v>1068000</v>
      </c>
      <c r="I168" s="40">
        <v>1250000</v>
      </c>
      <c r="J168" s="26">
        <f t="shared" si="16"/>
        <v>7980000</v>
      </c>
      <c r="K168" s="41">
        <f t="shared" si="17"/>
        <v>6408000</v>
      </c>
      <c r="L168" s="28">
        <f t="shared" si="18"/>
        <v>7500000</v>
      </c>
      <c r="M168" s="29">
        <f t="shared" si="19"/>
        <v>1572000</v>
      </c>
      <c r="N168" s="42">
        <f t="shared" si="20"/>
        <v>24.531835205992508</v>
      </c>
      <c r="O168" s="31">
        <f t="shared" si="21"/>
        <v>1092000</v>
      </c>
      <c r="P168" s="43">
        <f t="shared" si="15"/>
        <v>377.09923664122141</v>
      </c>
    </row>
    <row r="169" spans="1:16" ht="18" customHeight="1" x14ac:dyDescent="0.2">
      <c r="A169" s="44" t="s">
        <v>88</v>
      </c>
      <c r="B169" s="34">
        <v>5</v>
      </c>
      <c r="C169" s="35">
        <v>4</v>
      </c>
      <c r="D169" s="36"/>
      <c r="E169" s="34"/>
      <c r="F169" s="37"/>
      <c r="G169" s="38">
        <f>I169</f>
        <v>1600000</v>
      </c>
      <c r="H169" s="39">
        <v>900000</v>
      </c>
      <c r="I169" s="40">
        <v>1600000</v>
      </c>
      <c r="J169" s="26">
        <f t="shared" si="16"/>
        <v>8000000</v>
      </c>
      <c r="K169" s="41">
        <f t="shared" si="17"/>
        <v>4500000</v>
      </c>
      <c r="L169" s="28">
        <f t="shared" si="18"/>
        <v>8000000</v>
      </c>
      <c r="M169" s="29">
        <f t="shared" si="19"/>
        <v>3500000</v>
      </c>
      <c r="N169" s="42">
        <f t="shared" si="20"/>
        <v>77.777777777777771</v>
      </c>
      <c r="O169" s="31">
        <f t="shared" si="21"/>
        <v>3500000</v>
      </c>
      <c r="P169" s="43">
        <f t="shared" si="15"/>
        <v>128.57142857142856</v>
      </c>
    </row>
    <row r="170" spans="1:16" ht="18" customHeight="1" x14ac:dyDescent="0.2">
      <c r="A170" s="44" t="s">
        <v>89</v>
      </c>
      <c r="B170" s="34">
        <v>10</v>
      </c>
      <c r="C170" s="35">
        <v>2</v>
      </c>
      <c r="D170" s="36">
        <v>1</v>
      </c>
      <c r="E170" s="34">
        <v>1</v>
      </c>
      <c r="F170" s="37">
        <v>1</v>
      </c>
      <c r="G170" s="38">
        <v>560000.4</v>
      </c>
      <c r="H170" s="39">
        <v>550000</v>
      </c>
      <c r="I170" s="40">
        <f>I171*80/100</f>
        <v>696000</v>
      </c>
      <c r="J170" s="26">
        <f t="shared" si="16"/>
        <v>5600004</v>
      </c>
      <c r="K170" s="41">
        <f t="shared" si="17"/>
        <v>5500000</v>
      </c>
      <c r="L170" s="28">
        <f t="shared" si="18"/>
        <v>6960000</v>
      </c>
      <c r="M170" s="29">
        <f t="shared" si="19"/>
        <v>100004</v>
      </c>
      <c r="N170" s="42">
        <f t="shared" si="20"/>
        <v>1.8182545454545505</v>
      </c>
      <c r="O170" s="31">
        <f t="shared" si="21"/>
        <v>1460000</v>
      </c>
      <c r="P170" s="43">
        <f t="shared" si="15"/>
        <v>6859.7216111355547</v>
      </c>
    </row>
    <row r="171" spans="1:16" ht="18" customHeight="1" x14ac:dyDescent="0.2">
      <c r="A171" s="44" t="s">
        <v>89</v>
      </c>
      <c r="B171" s="34">
        <v>7</v>
      </c>
      <c r="C171" s="35">
        <v>3</v>
      </c>
      <c r="D171" s="36"/>
      <c r="E171" s="34"/>
      <c r="F171" s="37"/>
      <c r="G171" s="38">
        <v>700000.5</v>
      </c>
      <c r="H171" s="39">
        <v>630000</v>
      </c>
      <c r="I171" s="40">
        <v>870000</v>
      </c>
      <c r="J171" s="26">
        <f t="shared" si="16"/>
        <v>4900003.5</v>
      </c>
      <c r="K171" s="41">
        <f t="shared" si="17"/>
        <v>4410000</v>
      </c>
      <c r="L171" s="28">
        <f t="shared" si="18"/>
        <v>6090000</v>
      </c>
      <c r="M171" s="29">
        <f t="shared" si="19"/>
        <v>490003.5</v>
      </c>
      <c r="N171" s="42">
        <f t="shared" si="20"/>
        <v>11.111190476190473</v>
      </c>
      <c r="O171" s="31">
        <f t="shared" si="21"/>
        <v>1680000</v>
      </c>
      <c r="P171" s="43">
        <f t="shared" si="15"/>
        <v>1142.8482653695332</v>
      </c>
    </row>
    <row r="172" spans="1:16" ht="18" customHeight="1" x14ac:dyDescent="0.2">
      <c r="A172" s="44" t="s">
        <v>89</v>
      </c>
      <c r="B172" s="34">
        <v>8</v>
      </c>
      <c r="C172" s="35">
        <v>4</v>
      </c>
      <c r="D172" s="36"/>
      <c r="E172" s="34">
        <v>1</v>
      </c>
      <c r="F172" s="37"/>
      <c r="G172" s="38">
        <v>1150000</v>
      </c>
      <c r="H172" s="39">
        <v>850000</v>
      </c>
      <c r="I172" s="40">
        <v>1050000</v>
      </c>
      <c r="J172" s="26">
        <f t="shared" si="16"/>
        <v>9200000</v>
      </c>
      <c r="K172" s="41">
        <f t="shared" si="17"/>
        <v>6800000</v>
      </c>
      <c r="L172" s="28">
        <f t="shared" si="18"/>
        <v>8400000</v>
      </c>
      <c r="M172" s="29">
        <f t="shared" si="19"/>
        <v>2400000</v>
      </c>
      <c r="N172" s="42">
        <f t="shared" si="20"/>
        <v>35.29411764705884</v>
      </c>
      <c r="O172" s="31">
        <f t="shared" si="21"/>
        <v>1600000</v>
      </c>
      <c r="P172" s="43">
        <f t="shared" si="15"/>
        <v>250</v>
      </c>
    </row>
    <row r="173" spans="1:16" ht="18" customHeight="1" x14ac:dyDescent="0.2">
      <c r="A173" s="44" t="s">
        <v>90</v>
      </c>
      <c r="B173" s="34">
        <v>6</v>
      </c>
      <c r="C173" s="35">
        <v>2</v>
      </c>
      <c r="D173" s="36"/>
      <c r="E173" s="34">
        <v>1</v>
      </c>
      <c r="F173" s="37"/>
      <c r="G173" s="38">
        <v>1000000</v>
      </c>
      <c r="H173" s="39">
        <v>1000000</v>
      </c>
      <c r="I173" s="40">
        <v>1000000</v>
      </c>
      <c r="J173" s="26">
        <f t="shared" si="16"/>
        <v>6000000</v>
      </c>
      <c r="K173" s="41">
        <f t="shared" si="17"/>
        <v>6000000</v>
      </c>
      <c r="L173" s="28">
        <f t="shared" si="18"/>
        <v>6000000</v>
      </c>
      <c r="M173" s="29">
        <f t="shared" si="19"/>
        <v>0</v>
      </c>
      <c r="N173" s="42">
        <f t="shared" si="20"/>
        <v>0</v>
      </c>
      <c r="O173" s="31">
        <f t="shared" si="21"/>
        <v>0</v>
      </c>
      <c r="P173" s="43" t="e">
        <f t="shared" si="15"/>
        <v>#DIV/0!</v>
      </c>
    </row>
    <row r="174" spans="1:16" ht="18" customHeight="1" x14ac:dyDescent="0.2">
      <c r="A174" s="44" t="s">
        <v>90</v>
      </c>
      <c r="B174" s="34">
        <v>7</v>
      </c>
      <c r="C174" s="35">
        <v>3</v>
      </c>
      <c r="D174" s="36"/>
      <c r="E174" s="34"/>
      <c r="F174" s="37"/>
      <c r="G174" s="38">
        <v>1262500</v>
      </c>
      <c r="H174" s="39">
        <v>1250000</v>
      </c>
      <c r="I174" s="40">
        <v>1300000</v>
      </c>
      <c r="J174" s="26">
        <f t="shared" si="16"/>
        <v>8837500</v>
      </c>
      <c r="K174" s="41">
        <f t="shared" si="17"/>
        <v>8750000</v>
      </c>
      <c r="L174" s="28">
        <f t="shared" si="18"/>
        <v>9100000</v>
      </c>
      <c r="M174" s="29">
        <f t="shared" si="19"/>
        <v>87500</v>
      </c>
      <c r="N174" s="42">
        <f t="shared" si="20"/>
        <v>1</v>
      </c>
      <c r="O174" s="31">
        <f t="shared" si="21"/>
        <v>350000</v>
      </c>
      <c r="P174" s="43">
        <f t="shared" si="15"/>
        <v>10300</v>
      </c>
    </row>
    <row r="175" spans="1:16" ht="18" customHeight="1" x14ac:dyDescent="0.2">
      <c r="A175" s="44" t="s">
        <v>90</v>
      </c>
      <c r="B175" s="34">
        <v>2</v>
      </c>
      <c r="C175" s="35">
        <v>4</v>
      </c>
      <c r="D175" s="36"/>
      <c r="E175" s="34"/>
      <c r="F175" s="37"/>
      <c r="G175" s="38">
        <v>1600000</v>
      </c>
      <c r="H175" s="39">
        <v>1330000</v>
      </c>
      <c r="I175" s="40">
        <v>1376000</v>
      </c>
      <c r="J175" s="26">
        <f t="shared" si="16"/>
        <v>3200000</v>
      </c>
      <c r="K175" s="41">
        <f t="shared" si="17"/>
        <v>2660000</v>
      </c>
      <c r="L175" s="28">
        <f t="shared" si="18"/>
        <v>2752000</v>
      </c>
      <c r="M175" s="29">
        <f t="shared" si="19"/>
        <v>540000</v>
      </c>
      <c r="N175" s="42">
        <f t="shared" si="20"/>
        <v>20.300751879699249</v>
      </c>
      <c r="O175" s="31">
        <f t="shared" si="21"/>
        <v>92000</v>
      </c>
      <c r="P175" s="43">
        <f t="shared" ref="P175:P186" si="22">IF(L175="","",L175/M175*100-100)</f>
        <v>409.62962962962968</v>
      </c>
    </row>
    <row r="176" spans="1:16" ht="18" customHeight="1" x14ac:dyDescent="0.2">
      <c r="A176" s="33" t="s">
        <v>91</v>
      </c>
      <c r="B176" s="34">
        <v>1</v>
      </c>
      <c r="C176" s="35">
        <v>3</v>
      </c>
      <c r="D176" s="36"/>
      <c r="E176" s="34"/>
      <c r="F176" s="37"/>
      <c r="G176" s="38">
        <v>1300000</v>
      </c>
      <c r="H176" s="39">
        <v>1300000</v>
      </c>
      <c r="I176" s="40">
        <v>1300000</v>
      </c>
      <c r="J176" s="26">
        <f t="shared" si="16"/>
        <v>1300000</v>
      </c>
      <c r="K176" s="41">
        <f t="shared" si="17"/>
        <v>1300000</v>
      </c>
      <c r="L176" s="28">
        <f t="shared" si="18"/>
        <v>1300000</v>
      </c>
      <c r="M176" s="29">
        <f t="shared" si="19"/>
        <v>0</v>
      </c>
      <c r="N176" s="42">
        <f t="shared" si="20"/>
        <v>0</v>
      </c>
      <c r="O176" s="31">
        <f t="shared" si="21"/>
        <v>0</v>
      </c>
      <c r="P176" s="43" t="e">
        <f t="shared" si="22"/>
        <v>#DIV/0!</v>
      </c>
    </row>
    <row r="177" spans="1:16" ht="18" customHeight="1" x14ac:dyDescent="0.2">
      <c r="A177" s="33" t="s">
        <v>91</v>
      </c>
      <c r="B177" s="34">
        <v>1</v>
      </c>
      <c r="C177" s="35">
        <v>4</v>
      </c>
      <c r="D177" s="36"/>
      <c r="E177" s="34">
        <v>1</v>
      </c>
      <c r="F177" s="37"/>
      <c r="G177" s="38">
        <v>1600000</v>
      </c>
      <c r="H177" s="39">
        <v>1600000</v>
      </c>
      <c r="I177" s="40">
        <v>1600000</v>
      </c>
      <c r="J177" s="26">
        <f t="shared" si="16"/>
        <v>1600000</v>
      </c>
      <c r="K177" s="41">
        <f t="shared" si="17"/>
        <v>1600000</v>
      </c>
      <c r="L177" s="28">
        <f t="shared" si="18"/>
        <v>1600000</v>
      </c>
      <c r="M177" s="29">
        <f t="shared" si="19"/>
        <v>0</v>
      </c>
      <c r="N177" s="42">
        <f t="shared" si="20"/>
        <v>0</v>
      </c>
      <c r="O177" s="31">
        <f t="shared" si="21"/>
        <v>0</v>
      </c>
      <c r="P177" s="43" t="e">
        <f t="shared" si="22"/>
        <v>#DIV/0!</v>
      </c>
    </row>
    <row r="178" spans="1:16" ht="18" customHeight="1" x14ac:dyDescent="0.2">
      <c r="A178" s="33" t="s">
        <v>92</v>
      </c>
      <c r="B178" s="34">
        <v>1</v>
      </c>
      <c r="C178" s="35">
        <v>2</v>
      </c>
      <c r="D178" s="36"/>
      <c r="E178" s="34"/>
      <c r="F178" s="37"/>
      <c r="G178" s="45">
        <v>1000000</v>
      </c>
      <c r="H178" s="39">
        <v>1000000</v>
      </c>
      <c r="I178" s="40">
        <v>1000000</v>
      </c>
      <c r="J178" s="26">
        <f t="shared" si="16"/>
        <v>1000000</v>
      </c>
      <c r="K178" s="41">
        <f t="shared" si="17"/>
        <v>1000000</v>
      </c>
      <c r="L178" s="28">
        <f t="shared" si="18"/>
        <v>1000000</v>
      </c>
      <c r="M178" s="29">
        <f t="shared" si="19"/>
        <v>0</v>
      </c>
      <c r="N178" s="42">
        <f t="shared" si="20"/>
        <v>0</v>
      </c>
      <c r="O178" s="31">
        <f t="shared" si="21"/>
        <v>0</v>
      </c>
      <c r="P178" s="43" t="e">
        <f t="shared" si="22"/>
        <v>#DIV/0!</v>
      </c>
    </row>
    <row r="179" spans="1:16" ht="18" customHeight="1" x14ac:dyDescent="0.2">
      <c r="A179" s="33" t="s">
        <v>92</v>
      </c>
      <c r="B179" s="34">
        <v>1</v>
      </c>
      <c r="C179" s="35">
        <v>3</v>
      </c>
      <c r="D179" s="36"/>
      <c r="E179" s="34"/>
      <c r="F179" s="37"/>
      <c r="G179" s="45">
        <v>1300000</v>
      </c>
      <c r="H179" s="39">
        <v>1300000</v>
      </c>
      <c r="I179" s="40">
        <v>1300000</v>
      </c>
      <c r="J179" s="26">
        <f t="shared" si="16"/>
        <v>1300000</v>
      </c>
      <c r="K179" s="41">
        <f t="shared" si="17"/>
        <v>1300000</v>
      </c>
      <c r="L179" s="28">
        <f t="shared" si="18"/>
        <v>1300000</v>
      </c>
      <c r="M179" s="29">
        <f t="shared" si="19"/>
        <v>0</v>
      </c>
      <c r="N179" s="42">
        <f t="shared" si="20"/>
        <v>0</v>
      </c>
      <c r="O179" s="31">
        <f t="shared" si="21"/>
        <v>0</v>
      </c>
      <c r="P179" s="43" t="e">
        <f t="shared" si="22"/>
        <v>#DIV/0!</v>
      </c>
    </row>
    <row r="180" spans="1:16" ht="18" customHeight="1" x14ac:dyDescent="0.2">
      <c r="A180" s="44" t="s">
        <v>93</v>
      </c>
      <c r="B180" s="34">
        <v>3</v>
      </c>
      <c r="C180" s="35">
        <v>2</v>
      </c>
      <c r="D180" s="36"/>
      <c r="E180" s="34">
        <v>3</v>
      </c>
      <c r="F180" s="37"/>
      <c r="G180" s="38">
        <v>336000</v>
      </c>
      <c r="H180" s="39">
        <v>396000</v>
      </c>
      <c r="I180" s="40">
        <f>I181*80/100</f>
        <v>316000</v>
      </c>
      <c r="J180" s="26">
        <f t="shared" si="16"/>
        <v>1008000</v>
      </c>
      <c r="K180" s="41">
        <f t="shared" si="17"/>
        <v>1188000</v>
      </c>
      <c r="L180" s="28">
        <f t="shared" si="18"/>
        <v>948000</v>
      </c>
      <c r="M180" s="29">
        <f t="shared" si="19"/>
        <v>-180000</v>
      </c>
      <c r="N180" s="42">
        <f t="shared" si="20"/>
        <v>-15.151515151515156</v>
      </c>
      <c r="O180" s="31">
        <f t="shared" si="21"/>
        <v>-240000</v>
      </c>
      <c r="P180" s="43">
        <f t="shared" si="22"/>
        <v>-626.66666666666663</v>
      </c>
    </row>
    <row r="181" spans="1:16" ht="18" customHeight="1" x14ac:dyDescent="0.2">
      <c r="A181" s="44" t="s">
        <v>93</v>
      </c>
      <c r="B181" s="34">
        <v>1</v>
      </c>
      <c r="C181" s="35">
        <v>3</v>
      </c>
      <c r="D181" s="36">
        <v>1</v>
      </c>
      <c r="E181" s="34"/>
      <c r="F181" s="37"/>
      <c r="G181" s="38">
        <v>420000</v>
      </c>
      <c r="H181" s="39">
        <v>495000</v>
      </c>
      <c r="I181" s="40">
        <v>395000</v>
      </c>
      <c r="J181" s="26">
        <f t="shared" si="16"/>
        <v>420000</v>
      </c>
      <c r="K181" s="41">
        <f t="shared" si="17"/>
        <v>495000</v>
      </c>
      <c r="L181" s="28">
        <f t="shared" si="18"/>
        <v>395000</v>
      </c>
      <c r="M181" s="29">
        <f t="shared" si="19"/>
        <v>-75000</v>
      </c>
      <c r="N181" s="42">
        <f t="shared" si="20"/>
        <v>-15.151515151515156</v>
      </c>
      <c r="O181" s="31">
        <f t="shared" si="21"/>
        <v>-100000</v>
      </c>
      <c r="P181" s="43">
        <f t="shared" si="22"/>
        <v>-626.66666666666663</v>
      </c>
    </row>
    <row r="182" spans="1:16" ht="18" customHeight="1" x14ac:dyDescent="0.2">
      <c r="A182" s="44" t="s">
        <v>94</v>
      </c>
      <c r="B182" s="34">
        <v>1</v>
      </c>
      <c r="C182" s="35">
        <v>2</v>
      </c>
      <c r="D182" s="36"/>
      <c r="E182" s="34"/>
      <c r="F182" s="37"/>
      <c r="G182" s="46">
        <v>278000</v>
      </c>
      <c r="H182" s="39">
        <v>400000</v>
      </c>
      <c r="I182" s="40">
        <f>500000*60/100</f>
        <v>300000</v>
      </c>
      <c r="J182" s="26">
        <f t="shared" si="16"/>
        <v>278000</v>
      </c>
      <c r="K182" s="41">
        <f t="shared" si="17"/>
        <v>400000</v>
      </c>
      <c r="L182" s="28">
        <f t="shared" si="18"/>
        <v>300000</v>
      </c>
      <c r="M182" s="29">
        <f t="shared" si="19"/>
        <v>-122000</v>
      </c>
      <c r="N182" s="42">
        <f t="shared" si="20"/>
        <v>-30.5</v>
      </c>
      <c r="O182" s="31">
        <f t="shared" si="21"/>
        <v>-100000</v>
      </c>
      <c r="P182" s="43">
        <f t="shared" si="22"/>
        <v>-345.90163934426232</v>
      </c>
    </row>
    <row r="183" spans="1:16" ht="18" customHeight="1" x14ac:dyDescent="0.2">
      <c r="A183" s="44" t="s">
        <v>95</v>
      </c>
      <c r="B183" s="34">
        <v>22</v>
      </c>
      <c r="C183" s="35">
        <v>2</v>
      </c>
      <c r="D183" s="36"/>
      <c r="E183" s="34"/>
      <c r="F183" s="37"/>
      <c r="G183" s="38">
        <v>1000000</v>
      </c>
      <c r="H183" s="39">
        <v>1000000</v>
      </c>
      <c r="I183" s="40">
        <v>1000000</v>
      </c>
      <c r="J183" s="26">
        <f t="shared" si="16"/>
        <v>22000000</v>
      </c>
      <c r="K183" s="41">
        <f t="shared" si="17"/>
        <v>22000000</v>
      </c>
      <c r="L183" s="28">
        <f t="shared" si="18"/>
        <v>22000000</v>
      </c>
      <c r="M183" s="29">
        <f t="shared" si="19"/>
        <v>0</v>
      </c>
      <c r="N183" s="42">
        <f t="shared" si="20"/>
        <v>0</v>
      </c>
      <c r="O183" s="31">
        <f t="shared" si="21"/>
        <v>0</v>
      </c>
      <c r="P183" s="43" t="e">
        <f t="shared" si="22"/>
        <v>#DIV/0!</v>
      </c>
    </row>
    <row r="184" spans="1:16" ht="18" customHeight="1" x14ac:dyDescent="0.2">
      <c r="A184" s="44" t="s">
        <v>95</v>
      </c>
      <c r="B184" s="34">
        <v>34</v>
      </c>
      <c r="C184" s="35">
        <v>3</v>
      </c>
      <c r="D184" s="36"/>
      <c r="E184" s="34"/>
      <c r="F184" s="37"/>
      <c r="G184" s="38">
        <v>1300000</v>
      </c>
      <c r="H184" s="39">
        <v>1050000</v>
      </c>
      <c r="I184" s="40">
        <v>1300000</v>
      </c>
      <c r="J184" s="26">
        <f t="shared" si="16"/>
        <v>44200000</v>
      </c>
      <c r="K184" s="41">
        <f t="shared" si="17"/>
        <v>35700000</v>
      </c>
      <c r="L184" s="28">
        <f t="shared" si="18"/>
        <v>44200000</v>
      </c>
      <c r="M184" s="29">
        <f t="shared" si="19"/>
        <v>8500000</v>
      </c>
      <c r="N184" s="42">
        <f t="shared" si="20"/>
        <v>23.80952380952381</v>
      </c>
      <c r="O184" s="31">
        <f t="shared" si="21"/>
        <v>8500000</v>
      </c>
      <c r="P184" s="43">
        <f t="shared" si="22"/>
        <v>420</v>
      </c>
    </row>
    <row r="185" spans="1:16" ht="18" customHeight="1" x14ac:dyDescent="0.2">
      <c r="A185" s="44" t="s">
        <v>95</v>
      </c>
      <c r="B185" s="34">
        <v>10</v>
      </c>
      <c r="C185" s="35">
        <v>4</v>
      </c>
      <c r="D185" s="36"/>
      <c r="E185" s="34"/>
      <c r="F185" s="37"/>
      <c r="G185" s="38">
        <v>1600000</v>
      </c>
      <c r="H185" s="39">
        <v>1250000</v>
      </c>
      <c r="I185" s="40">
        <v>1400000</v>
      </c>
      <c r="J185" s="26">
        <f t="shared" si="16"/>
        <v>16000000</v>
      </c>
      <c r="K185" s="41">
        <f t="shared" si="17"/>
        <v>12500000</v>
      </c>
      <c r="L185" s="28">
        <f t="shared" si="18"/>
        <v>14000000</v>
      </c>
      <c r="M185" s="29">
        <f t="shared" si="19"/>
        <v>3500000</v>
      </c>
      <c r="N185" s="42">
        <f t="shared" si="20"/>
        <v>28</v>
      </c>
      <c r="O185" s="31">
        <f t="shared" si="21"/>
        <v>1500000</v>
      </c>
      <c r="P185" s="43">
        <f t="shared" si="22"/>
        <v>300</v>
      </c>
    </row>
    <row r="186" spans="1:16" ht="18" customHeight="1" thickBot="1" x14ac:dyDescent="0.25">
      <c r="A186" s="47" t="s">
        <v>96</v>
      </c>
      <c r="B186" s="48">
        <v>1</v>
      </c>
      <c r="C186" s="49">
        <v>3</v>
      </c>
      <c r="D186" s="50"/>
      <c r="E186" s="48"/>
      <c r="F186" s="51"/>
      <c r="G186" s="52">
        <f>I186</f>
        <v>1600000</v>
      </c>
      <c r="H186" s="53">
        <v>1090000</v>
      </c>
      <c r="I186" s="54">
        <v>1600000</v>
      </c>
      <c r="J186" s="26">
        <f t="shared" si="16"/>
        <v>1600000</v>
      </c>
      <c r="K186" s="55">
        <f t="shared" si="17"/>
        <v>1090000</v>
      </c>
      <c r="L186" s="28">
        <f t="shared" si="18"/>
        <v>1600000</v>
      </c>
      <c r="M186" s="29">
        <f t="shared" si="19"/>
        <v>510000</v>
      </c>
      <c r="N186" s="56">
        <f t="shared" si="20"/>
        <v>46.788990825688074</v>
      </c>
      <c r="O186" s="31">
        <f t="shared" si="21"/>
        <v>510000</v>
      </c>
      <c r="P186" s="57">
        <f t="shared" si="22"/>
        <v>213.72549019607845</v>
      </c>
    </row>
    <row r="187" spans="1:16" ht="15" thickBot="1" x14ac:dyDescent="0.25">
      <c r="B187" s="58">
        <f>SUM(B5:B186)</f>
        <v>1000</v>
      </c>
      <c r="D187" s="2">
        <f>SUM(D5:D186)</f>
        <v>55</v>
      </c>
      <c r="E187" s="2">
        <f t="shared" ref="E187:F187" si="23">SUM(E5:E186)</f>
        <v>168</v>
      </c>
      <c r="F187" s="2">
        <f t="shared" si="23"/>
        <v>51</v>
      </c>
      <c r="J187" s="59">
        <f>SUM(J5:J186)</f>
        <v>921036669.29999995</v>
      </c>
      <c r="K187" s="59">
        <f t="shared" ref="K187:M187" si="24">SUM(K5:K186)</f>
        <v>841218000</v>
      </c>
      <c r="L187" s="59">
        <f t="shared" si="24"/>
        <v>1166525800</v>
      </c>
      <c r="M187" s="59">
        <f t="shared" si="24"/>
        <v>79818669.299999997</v>
      </c>
      <c r="N187" s="60">
        <f>M187/K187</f>
        <v>9.4884642625336121E-2</v>
      </c>
      <c r="O187" s="59">
        <f>SUM(O5:O186)</f>
        <v>325307800</v>
      </c>
      <c r="P187" s="60">
        <f>O187/K187</f>
        <v>0.38671046030874279</v>
      </c>
    </row>
  </sheetData>
  <mergeCells count="8">
    <mergeCell ref="M3:N3"/>
    <mergeCell ref="O3:P3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>http://svpsps10/_cts/MochLetter/2585c0cfe4f3b3c8customXsn.xsn</xsnLocation>
  <cached>False</cached>
  <openByDefault>True</openByDefault>
  <xsnScope>http://svpsps10</xsnScope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כתב עם לוגו צבעוני" ma:contentTypeID="0x010100FA8D25DBDF7EC84E8BCC320FF9B3F90D021D00ED8E0CF7106A1B4D8086B9E1EB2A9443" ma:contentTypeVersion="3" ma:contentTypeDescription="" ma:contentTypeScope="" ma:versionID="ba91cdce8d9830740245944b2fa7740b">
  <xsd:schema xmlns:xsd="http://www.w3.org/2001/XMLSchema" xmlns:xs="http://www.w3.org/2001/XMLSchema" xmlns:p="http://schemas.microsoft.com/office/2006/metadata/properties" xmlns:ns3="c1dca751-b4d0-4120-a115-991a9392fefd" xmlns:ns4="ae7075b7-aa27-4bc2-8aaf-7e69faaca98e" xmlns:ns5="32253ff2-5021-481a-b399-07ac80de3d98" targetNamespace="http://schemas.microsoft.com/office/2006/metadata/properties" ma:root="true" ma:fieldsID="ec1cae685a5c6ba779f339b2837dee86" ns3:_="" ns4:_="" ns5:_="">
    <xsd:import namespace="c1dca751-b4d0-4120-a115-991a9392fefd"/>
    <xsd:import namespace="ae7075b7-aa27-4bc2-8aaf-7e69faaca98e"/>
    <xsd:import namespace="32253ff2-5021-481a-b399-07ac80de3d98"/>
    <xsd:element name="properties">
      <xsd:complexType>
        <xsd:sequence>
          <xsd:element name="documentManagement">
            <xsd:complexType>
              <xsd:all>
                <xsd:element ref="ns3:DocID" minOccurs="0"/>
                <xsd:element ref="ns3:Addressees" minOccurs="0"/>
                <xsd:element ref="ns4:MochAddress" minOccurs="0"/>
                <xsd:element ref="ns4:MochDepartment" minOccurs="0"/>
                <xsd:element ref="ns4:MochCity" minOccurs="0"/>
                <xsd:element ref="ns4:MochEmail" minOccurs="0"/>
                <xsd:element ref="ns4:MochFax" minOccurs="0"/>
                <xsd:element ref="ns4:MochName" minOccurs="0"/>
                <xsd:element ref="ns4:MochPhone" minOccurs="0"/>
                <xsd:element ref="ns4:MochSignature" minOccurs="0"/>
                <xsd:element ref="ns4:MochSignerName" minOccurs="0"/>
                <xsd:element ref="ns5:Websio_x0020_Document_x0020_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dca751-b4d0-4120-a115-991a9392fefd" elementFormDefault="qualified">
    <xsd:import namespace="http://schemas.microsoft.com/office/2006/documentManagement/types"/>
    <xsd:import namespace="http://schemas.microsoft.com/office/infopath/2007/PartnerControls"/>
    <xsd:element name="DocID" ma:index="3" nillable="true" ma:displayName="סימוכין" ma:default="" ma:internalName="DocID" ma:readOnly="false">
      <xsd:simpleType>
        <xsd:restriction base="dms:Text">
          <xsd:maxLength value="16"/>
        </xsd:restriction>
      </xsd:simpleType>
    </xsd:element>
    <xsd:element name="Addressees" ma:index="10" nillable="true" ma:displayName="מכותבים" ma:internalName="Addresse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075b7-aa27-4bc2-8aaf-7e69faaca98e" elementFormDefault="qualified">
    <xsd:import namespace="http://schemas.microsoft.com/office/2006/documentManagement/types"/>
    <xsd:import namespace="http://schemas.microsoft.com/office/infopath/2007/PartnerControls"/>
    <xsd:element name="MochAddress" ma:index="11" nillable="true" ma:displayName="MochAddress" ma:default="" ma:internalName="MochAddress" ma:readOnly="false">
      <xsd:simpleType>
        <xsd:restriction base="dms:Text">
          <xsd:maxLength value="255"/>
        </xsd:restriction>
      </xsd:simpleType>
    </xsd:element>
    <xsd:element name="MochDepartment" ma:index="12" nillable="true" ma:displayName="MochDepartment" ma:default="" ma:internalName="MochDepartment" ma:readOnly="false">
      <xsd:simpleType>
        <xsd:restriction base="dms:Text">
          <xsd:maxLength value="255"/>
        </xsd:restriction>
      </xsd:simpleType>
    </xsd:element>
    <xsd:element name="MochCity" ma:index="13" nillable="true" ma:displayName="MochCity" ma:default="" ma:internalName="MochCity" ma:readOnly="false">
      <xsd:simpleType>
        <xsd:restriction base="dms:Text">
          <xsd:maxLength value="255"/>
        </xsd:restriction>
      </xsd:simpleType>
    </xsd:element>
    <xsd:element name="MochEmail" ma:index="14" nillable="true" ma:displayName="MochEmail" ma:default="" ma:internalName="MochEmail" ma:readOnly="false">
      <xsd:simpleType>
        <xsd:restriction base="dms:Text">
          <xsd:maxLength value="255"/>
        </xsd:restriction>
      </xsd:simpleType>
    </xsd:element>
    <xsd:element name="MochFax" ma:index="15" nillable="true" ma:displayName="MochFax" ma:default="" ma:internalName="MochFax" ma:readOnly="false">
      <xsd:simpleType>
        <xsd:restriction base="dms:Text">
          <xsd:maxLength value="255"/>
        </xsd:restriction>
      </xsd:simpleType>
    </xsd:element>
    <xsd:element name="MochName" ma:index="16" nillable="true" ma:displayName="MochName" ma:default="" ma:internalName="MochName" ma:readOnly="false">
      <xsd:simpleType>
        <xsd:restriction base="dms:Text">
          <xsd:maxLength value="255"/>
        </xsd:restriction>
      </xsd:simpleType>
    </xsd:element>
    <xsd:element name="MochPhone" ma:index="17" nillable="true" ma:displayName="MochPhone" ma:default="" ma:internalName="MochPhone" ma:readOnly="false">
      <xsd:simpleType>
        <xsd:restriction base="dms:Text">
          <xsd:maxLength value="255"/>
        </xsd:restriction>
      </xsd:simpleType>
    </xsd:element>
    <xsd:element name="MochSignature" ma:index="18" nillable="true" ma:displayName="MochSignature" ma:internalName="MochSignature" ma:readOnly="false">
      <xsd:simpleType>
        <xsd:restriction base="dms:Note">
          <xsd:maxLength value="255"/>
        </xsd:restriction>
      </xsd:simpleType>
    </xsd:element>
    <xsd:element name="MochSignerName" ma:index="19" nillable="true" ma:displayName="MochSignerName" ma:default="" ma:internalName="MochSignerNam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53ff2-5021-481a-b399-07ac80de3d98" elementFormDefault="qualified">
    <xsd:import namespace="http://schemas.microsoft.com/office/2006/documentManagement/types"/>
    <xsd:import namespace="http://schemas.microsoft.com/office/infopath/2007/PartnerControls"/>
    <xsd:element name="Websio_x0020_Document_x0020_Preview" ma:index="20" nillable="true" ma:displayName="Websio Document Preview" ma:hidden="true" ma:internalName="Websio_x0020_Document_x0020_Preview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 ma:index="2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o_x0020_Document_x0020_Preview xmlns="32253ff2-5021-481a-b399-07ac80de3d98">/propcomp/_layouts/WebsioPreviewField/preview.aspx?ID=f0cc5f9b-5879-4aff-af0a-9de69b869bfb&amp;WebID=68f981ba-3ff0-4a04-9531-d9a41a0455ab&amp;SiteID=7ddfa1b4-1f28-4007-af5b-7134bbc27c52</Websio_x0020_Document_x0020_Preview>
    <MochCity xmlns="ae7075b7-aa27-4bc2-8aaf-7e69faaca98e">ירושלים</MochCity>
    <MochName xmlns="ae7075b7-aa27-4bc2-8aaf-7e69faaca98e">2</MochName>
    <MochFax xmlns="ae7075b7-aa27-4bc2-8aaf-7e69faaca98e">02-5847569</MochFax>
    <MochEmail xmlns="ae7075b7-aa27-4bc2-8aaf-7e69faaca98e">UriB@moch.gov.il</MochEmail>
    <MochAddress xmlns="ae7075b7-aa27-4bc2-8aaf-7e69faaca98e">קריית הממשלה, מזרח ירושלים, ת"ד 18110, ירושלים 9118002</MochAddress>
    <MochSignature xmlns="ae7075b7-aa27-4bc2-8aaf-7e69faaca98e">אורי בר-חיים 
מנהל אגף בכיר נכסים וחברות</MochSignature>
    <Addressees xmlns="c1dca751-b4d0-4120-a115-991a9392fefd" xsi:nil="true"/>
    <MochPhone xmlns="ae7075b7-aa27-4bc2-8aaf-7e69faaca98e">02-5847592</MochPhone>
    <MochSignerName xmlns="ae7075b7-aa27-4bc2-8aaf-7e69faaca98e">אורי בר חיים</MochSignerName>
    <DocID xmlns="c1dca751-b4d0-4120-a115-991a9392fefd">2014112502342</DocID>
    <MochDepartment xmlns="ae7075b7-aa27-4bc2-8aaf-7e69faaca98e">אגף בכיר נכסים וחברות</MochDepartment>
  </documentManagement>
</p:properties>
</file>

<file path=customXml/itemProps1.xml><?xml version="1.0" encoding="utf-8"?>
<ds:datastoreItem xmlns:ds="http://schemas.openxmlformats.org/officeDocument/2006/customXml" ds:itemID="{FFD0BBFA-C8BD-4024-BC95-06A099BB9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C4901C-E67F-4426-9E41-85A45ECD0592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7AFB3B1E-3B48-42B2-8761-D3EE342AF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dca751-b4d0-4120-a115-991a9392fefd"/>
    <ds:schemaRef ds:uri="ae7075b7-aa27-4bc2-8aaf-7e69faaca98e"/>
    <ds:schemaRef ds:uri="32253ff2-5021-481a-b399-07ac80de3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413A5-1785-4E9A-8CE2-3C60E9A62162}">
  <ds:schemaRefs>
    <ds:schemaRef ds:uri="http://purl.org/dc/terms/"/>
    <ds:schemaRef ds:uri="http://purl.org/dc/dcmitype/"/>
    <ds:schemaRef ds:uri="c1dca751-b4d0-4120-a115-991a9392fefd"/>
    <ds:schemaRef ds:uri="http://purl.org/dc/elements/1.1/"/>
    <ds:schemaRef ds:uri="http://schemas.microsoft.com/office/2006/metadata/properties"/>
    <ds:schemaRef ds:uri="http://schemas.microsoft.com/office/2006/documentManagement/types"/>
    <ds:schemaRef ds:uri="32253ff2-5021-481a-b399-07ac80de3d9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e7075b7-aa27-4bc2-8aaf-7e69faaca9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צרכים לפי יישוב</vt:lpstr>
    </vt:vector>
  </TitlesOfParts>
  <Company>משרד השיכון ובינוי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מחירון דירות חדשות- עם מחירי תקרה ארציים</dc:title>
  <dc:creator>B30</dc:creator>
  <cp:keywords>מחירון דירות חדשות- עם מחירי תקרה ארציים 251114</cp:keywords>
  <dc:description>עידכון נכון ליום 25.11.14</dc:description>
  <cp:lastModifiedBy>I34</cp:lastModifiedBy>
  <dcterms:created xsi:type="dcterms:W3CDTF">2014-11-25T13:15:35Z</dcterms:created>
  <dcterms:modified xsi:type="dcterms:W3CDTF">2015-05-18T05:33:40Z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0x010100FA8D25DBDF7EC84E8BCC320FF9B3F90D021D00ED8E0CF7106A1B4D8086B9E1EB2A9443</vt:lpwstr>
  </property>
</Properties>
</file>